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0 ROK\3_ROBOTY_BUD\D3.2411.INWESTYCYJNE\15_MK_DK 22 Kołczyn-Sulęcin\3. Internet\"/>
    </mc:Choice>
  </mc:AlternateContent>
  <bookViews>
    <workbookView xWindow="0" yWindow="0" windowWidth="16380" windowHeight="8190" tabRatio="989" activeTab="2"/>
  </bookViews>
  <sheets>
    <sheet name="KI DR" sheetId="1" r:id="rId1"/>
    <sheet name="KI EL" sheetId="2" r:id="rId2"/>
    <sheet name="KI TEL" sheetId="3" r:id="rId3"/>
    <sheet name="ZZT" sheetId="4" r:id="rId4"/>
  </sheets>
  <definedNames>
    <definedName name="Excel_BuiltIn_Print_Area" localSheetId="0">'KI DR'!#REF!</definedName>
    <definedName name="_xlnm.Print_Area" localSheetId="0">'KI DR'!$A$1:$H$68</definedName>
    <definedName name="_xlnm.Print_Area" localSheetId="1">'KI EL'!$A$1:$H$47</definedName>
    <definedName name="_xlnm.Print_Area" localSheetId="2">'KI TEL'!$A$1:$H$53</definedName>
    <definedName name="_xlnm.Print_Area" localSheetId="3">ZZT!$A$1:$D$23</definedName>
    <definedName name="Print_Area_0" localSheetId="0">'KI DR'!$A$1:$H$68</definedName>
    <definedName name="Print_Area_0" localSheetId="1">'KI EL'!$A$1:$H$47</definedName>
    <definedName name="Print_Area_0" localSheetId="2">'KI TEL'!$A$1:$H$53</definedName>
    <definedName name="Print_Area_0_0" localSheetId="0">'KI DR'!$A$1:$H$68</definedName>
    <definedName name="Print_Area_0_0" localSheetId="1">'KI EL'!$A$1:$H$47</definedName>
    <definedName name="Print_Area_0_0" localSheetId="2">'KI TEL'!$A$1:$H$53</definedName>
    <definedName name="Print_Area_0_0_0" localSheetId="0">'KI DR'!$A$1:$H$68</definedName>
    <definedName name="Print_Area_0_0_0" localSheetId="1">'KI EL'!$A$1:$H$47</definedName>
    <definedName name="Print_Area_0_0_0" localSheetId="2">'KI TEL'!$A$1:$H$53</definedName>
    <definedName name="Print_Area_0_0_0_0" localSheetId="0">'KI DR'!$A$1:$H$68</definedName>
    <definedName name="Print_Area_0_0_0_0" localSheetId="1">'KI EL'!$A$1:$H$47</definedName>
    <definedName name="Print_Area_0_0_0_0" localSheetId="2">'KI TEL'!$A$1:$H$53</definedName>
    <definedName name="Print_Area_0_0_0_0_0" localSheetId="0">'KI DR'!$A$1:$H$68</definedName>
    <definedName name="Print_Area_0_0_0_0_0" localSheetId="1">'KI EL'!$A$1:$H$47</definedName>
    <definedName name="Print_Area_0_0_0_0_0" localSheetId="2">'KI TEL'!$A$1:$H$53</definedName>
    <definedName name="Print_Area_0_0_0_0_0_0" localSheetId="0">'KI DR'!$A$1:$H$68</definedName>
    <definedName name="Print_Area_0_0_0_0_0_0" localSheetId="1">'KI EL'!$A$1:$H$47</definedName>
    <definedName name="Print_Area_0_0_0_0_0_0" localSheetId="2">'KI TEL'!$A$1:$H$53</definedName>
    <definedName name="Print_Area_0_0_0_0_0_0_0" localSheetId="0">'KI DR'!$A$1:$H$68</definedName>
    <definedName name="Print_Area_0_0_0_0_0_0_0" localSheetId="1">'KI EL'!$A$1:$H$47</definedName>
    <definedName name="Print_Area_0_0_0_0_0_0_0" localSheetId="2">'KI TEL'!$A$1:$H$53</definedName>
    <definedName name="Print_Area_0_0_0_0_0_0_0_0" localSheetId="0">'KI DR'!$A$1:$H$68</definedName>
    <definedName name="Print_Area_0_0_0_0_0_0_0_0" localSheetId="1">'KI EL'!$A$1:$H$47</definedName>
    <definedName name="Print_Area_0_0_0_0_0_0_0_0" localSheetId="2">'KI TEL'!$A$1:$H$53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1" i="4" l="1"/>
  <c r="H49" i="3"/>
  <c r="H48" i="3"/>
  <c r="H50" i="3" s="1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46" i="3" s="1"/>
  <c r="H27" i="3"/>
  <c r="H28" i="3" s="1"/>
  <c r="H24" i="3"/>
  <c r="H23" i="3"/>
  <c r="H25" i="3" s="1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21" i="3" s="1"/>
  <c r="H43" i="2"/>
  <c r="H42" i="2"/>
  <c r="H41" i="2"/>
  <c r="H40" i="2"/>
  <c r="H39" i="2"/>
  <c r="H38" i="2"/>
  <c r="H37" i="2"/>
  <c r="H36" i="2"/>
  <c r="H35" i="2"/>
  <c r="H34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4" i="1"/>
  <c r="H63" i="1"/>
  <c r="H65" i="1" s="1"/>
  <c r="H60" i="1"/>
  <c r="H59" i="1"/>
  <c r="H58" i="1"/>
  <c r="H57" i="1"/>
  <c r="H56" i="1"/>
  <c r="H55" i="1"/>
  <c r="H54" i="1"/>
  <c r="H53" i="1"/>
  <c r="H52" i="1"/>
  <c r="H51" i="1"/>
  <c r="H50" i="1"/>
  <c r="H47" i="1"/>
  <c r="H46" i="1"/>
  <c r="H48" i="1" s="1"/>
  <c r="H43" i="1"/>
  <c r="H42" i="1"/>
  <c r="H41" i="1"/>
  <c r="H40" i="1"/>
  <c r="H39" i="1"/>
  <c r="H38" i="1"/>
  <c r="H37" i="1"/>
  <c r="H34" i="1"/>
  <c r="H33" i="1"/>
  <c r="H32" i="1"/>
  <c r="H31" i="1"/>
  <c r="H30" i="1"/>
  <c r="H29" i="1"/>
  <c r="H28" i="1"/>
  <c r="H25" i="1"/>
  <c r="H24" i="1"/>
  <c r="H23" i="1"/>
  <c r="H20" i="1"/>
  <c r="H19" i="1"/>
  <c r="H18" i="1"/>
  <c r="H17" i="1"/>
  <c r="H16" i="1"/>
  <c r="H15" i="1"/>
  <c r="H14" i="1"/>
  <c r="H13" i="1"/>
  <c r="H12" i="1"/>
  <c r="H11" i="1"/>
  <c r="H8" i="1"/>
  <c r="H7" i="1"/>
  <c r="H9" i="1" s="1"/>
  <c r="H51" i="3" l="1"/>
  <c r="H52" i="3" s="1"/>
  <c r="H53" i="3" s="1"/>
  <c r="H44" i="2"/>
  <c r="H32" i="2"/>
  <c r="H45" i="2" s="1"/>
  <c r="H46" i="2" s="1"/>
  <c r="H47" i="2" s="1"/>
  <c r="H61" i="1"/>
  <c r="H44" i="1"/>
  <c r="H35" i="1"/>
  <c r="H26" i="1"/>
  <c r="H21" i="1"/>
  <c r="D22" i="4"/>
  <c r="D23" i="4" s="1"/>
  <c r="H66" i="1" l="1"/>
  <c r="H67" i="1" s="1"/>
  <c r="H68" i="1" s="1"/>
</calcChain>
</file>

<file path=xl/sharedStrings.xml><?xml version="1.0" encoding="utf-8"?>
<sst xmlns="http://schemas.openxmlformats.org/spreadsheetml/2006/main" count="666" uniqueCount="219">
  <si>
    <t>„Rozbudowa drogi krajowej nr 22 na skrzyżowaniu z drogą powiatową nr 1278F Sulęcin-Kołczyn”
 - Branża drogowa</t>
  </si>
  <si>
    <t>Lp.</t>
  </si>
  <si>
    <t>Podstawa ustalenia ceny</t>
  </si>
  <si>
    <t>Wyszczególnienie elementów rozliczeniowych</t>
  </si>
  <si>
    <t>Jednostka miary</t>
  </si>
  <si>
    <t>Ilość jednostek miary</t>
  </si>
  <si>
    <t>Cena jednostkowa</t>
  </si>
  <si>
    <t>Wartość pozycji</t>
  </si>
  <si>
    <t>Kod CPV</t>
  </si>
  <si>
    <t>Pozycja wg specyfikacji</t>
  </si>
  <si>
    <t>x</t>
  </si>
  <si>
    <t>D-M-00.00.00</t>
  </si>
  <si>
    <t>WYMAGANIA OGÓLNE kod CPV 45100000-8</t>
  </si>
  <si>
    <t>45100000-8</t>
  </si>
  <si>
    <t xml:space="preserve">Koszt dostosowania się do wymagań ogólnych i warunków umowy </t>
  </si>
  <si>
    <t>ryczałt</t>
  </si>
  <si>
    <t xml:space="preserve">Koszt opracowania, wdrożenia, utrzymania i likwidacji czasowej organizacji ruchu i zabezpieczenia robót,  </t>
  </si>
  <si>
    <t>Razem: WYMAGANIA OGÓLNE</t>
  </si>
  <si>
    <t>D-01.00.00</t>
  </si>
  <si>
    <t>ROBOTY PRZYGOTOWAWCZE kod CPV 45100000-8</t>
  </si>
  <si>
    <t>D-01.01.01a</t>
  </si>
  <si>
    <t>Roboty pomiarowe przy liniowych robotach ziemnych - trasa drogi w terenie równinnym
DK22 – 679m
DP 1278F – 293,50m</t>
  </si>
  <si>
    <t>km</t>
  </si>
  <si>
    <t>Odtworzenie trasy i punktów wysokościowych oraz sporządzenie inwentaryzacji powykonawczej drogi</t>
  </si>
  <si>
    <t>D-01.02.01</t>
  </si>
  <si>
    <t>Usunięcie drzew kolidujących z rozbudową drogi wraz z odwiezieniem dłużyc i karpiny na składowisko Zamawiającego oraz zasypanie dołów po karczowaniu, drzewa o średnicy pnia do 31-40 cm</t>
  </si>
  <si>
    <t>szt.</t>
  </si>
  <si>
    <t>Usunięcie drzew kolidujących zrozbudową drogi wraz z odwiezieniem dłużyc i karpiny na składowisko Zamawiającego oraz zasypanie dołów po karczowaniu, drzewa o średnicy pnia do 41-65 cm</t>
  </si>
  <si>
    <t>Mechaniczne usunięcie karpiny, wraz z wywozem na składowisko Wykonawcy oraz zasypanie dołów po karczowaniu, na terenie Lasów Państwowych</t>
  </si>
  <si>
    <t>ha</t>
  </si>
  <si>
    <t>D-01.02.02a</t>
  </si>
  <si>
    <r>
      <rPr>
        <sz val="11"/>
        <rFont val="Arial"/>
        <family val="2"/>
        <charset val="238"/>
      </rPr>
      <t xml:space="preserve">Mechaniczne zdjęcie warstwy ziemi urodzajnej o gr. do 30 cm koparką na odkład do ponownego wykorzystania wraz (grunt zadarniony) z odwiezieniem nadmiaru humusu na składowisko Wykonawcy (TABELA ZDJĘCIA I NAŁOŻENIA HUMUSU)
DK22 – 1785,58m3
DP 1278F – 612,52m3 + 665,12m3= 1277,64m3
</t>
    </r>
    <r>
      <rPr>
        <u/>
        <sz val="11"/>
        <rFont val="Arial"/>
        <family val="2"/>
        <charset val="238"/>
      </rPr>
      <t>RAZEM</t>
    </r>
    <r>
      <rPr>
        <sz val="11"/>
        <rFont val="Arial"/>
        <family val="2"/>
        <charset val="238"/>
      </rPr>
      <t xml:space="preserve"> – 3063,22m3</t>
    </r>
  </si>
  <si>
    <t>m3</t>
  </si>
  <si>
    <t>D-01.02.04</t>
  </si>
  <si>
    <t>Rozbiórka nawierzchni bitumicznych o gr. do 6 cm, zjazd w km 38+271 z odwiezieniem gruzu na składowisko Wykonawcy</t>
  </si>
  <si>
    <t>m2</t>
  </si>
  <si>
    <r>
      <rPr>
        <sz val="11"/>
        <rFont val="Arial"/>
        <family val="2"/>
        <charset val="238"/>
      </rPr>
      <t xml:space="preserve">Rozbiórka podbudowy z kruszyw, kostki brukowej, stabilizacji cementem o gr. łącznej do 30 cm na drodze krajowej i powiatowej z odwiezieniem gruzu na składowisko Wykonawcy
DK 22 – 4798m2
DP 1278F – 1819m2
</t>
    </r>
    <r>
      <rPr>
        <u/>
        <sz val="11"/>
        <rFont val="Arial"/>
        <family val="2"/>
        <charset val="238"/>
      </rPr>
      <t>RAZEM:</t>
    </r>
    <r>
      <rPr>
        <sz val="11"/>
        <rFont val="Arial"/>
        <family val="2"/>
        <charset val="238"/>
      </rPr>
      <t xml:space="preserve">   6617m2</t>
    </r>
  </si>
  <si>
    <t>Rozebranie słupków do znaków</t>
  </si>
  <si>
    <t>Pionowe znaki drogowe - zdjęcie znaków lub drogowskazów</t>
  </si>
  <si>
    <t>Razem: ROBOTY PRZYGOTOWAWCZE</t>
  </si>
  <si>
    <t>D-02.00.00</t>
  </si>
  <si>
    <t>ROBOTY ZIEMNE kod CPV 45100000-8</t>
  </si>
  <si>
    <t>D-02.01.01</t>
  </si>
  <si>
    <r>
      <rPr>
        <sz val="11"/>
        <rFont val="Arial"/>
        <family val="2"/>
        <charset val="238"/>
      </rPr>
      <t xml:space="preserve">Wykopy wykonywane koparką przedsiębierną o szer. do 0,6m w gruntach kat. III-IV na poszerzeniu istn. jezdni drogi krajowej nr 22 oraz w miejscu nowego przebiegu drogi powiatowej nr 1278F z odwiezieniem urobku na odl. 10 km na składowisko Wykonawcy (TABELA ROBÓT ZIEMNYCH)
DK 22 – 1162,72m3
DP 1278F od km 0+000 do km 0+143,00 (km 3+956 do km 4+102,00) – 515,41 m3
DP 1278F od km 0+160 do km 0+311 (km 4+089 do km 4+249,50) – 841,90m3
</t>
    </r>
    <r>
      <rPr>
        <u/>
        <sz val="11"/>
        <rFont val="Arial"/>
        <family val="2"/>
        <charset val="238"/>
      </rPr>
      <t>RAZEM:</t>
    </r>
    <r>
      <rPr>
        <sz val="11"/>
        <rFont val="Arial"/>
        <family val="2"/>
        <charset val="238"/>
      </rPr>
      <t xml:space="preserve">               2520,03m3 </t>
    </r>
  </si>
  <si>
    <t>D-02.03.01</t>
  </si>
  <si>
    <r>
      <rPr>
        <sz val="11"/>
        <rFont val="Arial"/>
        <family val="2"/>
        <charset val="238"/>
      </rPr>
      <t xml:space="preserve">Nasypy wykonywane z bezpośrednim przerzutem gruntu uzyskanego z ukopu (wykorzystanie w 90% materiału w wykopu) - PRZERZUT POPRZECZNY (TABELA ROBÓT ZIEMNYCH)
DK 22 – 1139,95 m3
DP 1278F od km 0+000 do km 0+143,00 (km 3+956 do km 4+102,00) – 77,76 m3
DP 1278F od km 0+160 do km 0+311 (km 4+089 do km 4+249,50) – 52,00m3
</t>
    </r>
    <r>
      <rPr>
        <u/>
        <sz val="11"/>
        <rFont val="Arial"/>
        <family val="2"/>
        <charset val="238"/>
      </rPr>
      <t xml:space="preserve">RAZEM: </t>
    </r>
    <r>
      <rPr>
        <sz val="11"/>
        <rFont val="Arial"/>
        <family val="2"/>
        <charset val="238"/>
      </rPr>
      <t xml:space="preserve">              1269,71m3 </t>
    </r>
  </si>
  <si>
    <r>
      <rPr>
        <sz val="12"/>
        <rFont val="Arial CE"/>
        <family val="2"/>
        <charset val="238"/>
      </rPr>
      <t xml:space="preserve">Wykonanie nasypów mechanicznie z gruntu kat. I-II z transportem urobku na nasyp samochodami na odl. do 15 km wraz z formowaniem i zagęszczeniem nasypu i zwilżeniem w miarę potrzeby warstw zagęszczanych wodą - PRZERZUT PODŁUŻNY (TABELA ROBÓT ZIEMNYCH DLA DK22 i DP1278F)
DK 22 – 571,22m3
</t>
    </r>
    <r>
      <rPr>
        <sz val="11"/>
        <rFont val="Arial"/>
        <family val="2"/>
        <charset val="238"/>
      </rPr>
      <t xml:space="preserve">DP 1278F od km 0+000 do km 0+143,00 (km 3+956 do km 4+102,00) – 6,62 m3
</t>
    </r>
    <r>
      <rPr>
        <u/>
        <sz val="11"/>
        <rFont val="Arial"/>
        <family val="2"/>
        <charset val="238"/>
      </rPr>
      <t xml:space="preserve">RAZEM: </t>
    </r>
    <r>
      <rPr>
        <sz val="11"/>
        <rFont val="Arial"/>
        <family val="2"/>
        <charset val="238"/>
      </rPr>
      <t xml:space="preserve">              577,84m3</t>
    </r>
  </si>
  <si>
    <t>Razem: ROBOTY ZIEMNE</t>
  </si>
  <si>
    <t>D-04.00.00</t>
  </si>
  <si>
    <t>PODBUDOWY kod CPV 45233000-9</t>
  </si>
  <si>
    <t>45233000-9</t>
  </si>
  <si>
    <t>D-04.01.01</t>
  </si>
  <si>
    <t>Mechaniczne wykonanie koryta w gruncie kat. I-IV średnio głębokości 30 cm – na zjazdach indywidualnych</t>
  </si>
  <si>
    <r>
      <rPr>
        <sz val="11"/>
        <rFont val="Arial"/>
        <family val="2"/>
        <charset val="238"/>
      </rPr>
      <t xml:space="preserve">Mechaniczne profilowanie i zagęszczenie podłoża pod warstwy konstrukcyjne nawierzchni w gruncie kat. I-IV
DK22 – 11 023m2
DP 1278F – 972m2+997m2=1 969m2
Zjazdy indywidualne - 140m2
</t>
    </r>
    <r>
      <rPr>
        <u/>
        <sz val="11"/>
        <rFont val="Arial"/>
        <family val="2"/>
        <charset val="238"/>
      </rPr>
      <t>RAZEM: 13 132m2</t>
    </r>
  </si>
  <si>
    <t>D-04.04.02b</t>
  </si>
  <si>
    <r>
      <rPr>
        <sz val="11"/>
        <rFont val="Arial"/>
        <family val="2"/>
        <charset val="238"/>
      </rPr>
      <t xml:space="preserve">Dolna warstwa podbudowy zasadniczej z mieszanki kruszywa niezwiązanego 0/31,5mm; C90/3, GA75 gr. 20 cm – nowa konstrukcja DK22 i DP 1278F, wyspy dzielące, zabruk na łuku, zjazdy indywidualne
jw. 11 920m2
Zabruk na łuku – 57m2
</t>
    </r>
    <r>
      <rPr>
        <u/>
        <sz val="11"/>
        <rFont val="Arial"/>
        <family val="2"/>
        <charset val="238"/>
      </rPr>
      <t>RAZEM:</t>
    </r>
    <r>
      <rPr>
        <sz val="11"/>
        <rFont val="Arial"/>
        <family val="2"/>
        <charset val="238"/>
      </rPr>
      <t xml:space="preserve"> 11 977m2</t>
    </r>
  </si>
  <si>
    <t>D-04.05.01a</t>
  </si>
  <si>
    <t>Warstwa podbudowy pomocniczej z mieszanki piaskowo-cementowej C3/4, grubość warstwy po zagęszczeniu 20 cm, pod nową konstrukcję DK22 i DP1278F
DK22 – 10 207m2
DP 1278F – 1968m2
Zabruk na łuku - 57m2
RAZEM:  12 232m2</t>
  </si>
  <si>
    <t>Warstwa ulepszonego podłoża GRC z mieszanki kruszywa związanego hydraulicznie cementem, grubość warstwy po zagęszczeniu 15 cm, pod nową konstrukcję DK22 i DP1278F
jw. 12 232m2</t>
  </si>
  <si>
    <t>D-04.07.01a</t>
  </si>
  <si>
    <t>Górna warstwa podbudowy z betonu asfaltowego AC22P śr. 10 cm na DK 22, asfalt 35/50
DK22 – 9 291m2</t>
  </si>
  <si>
    <t>Górna warstwa podbudowy z betonu asfaltowego AC22P śr. 7 cm na DP 1278F, asfalt 35/50
DP 1278F – 1784m2</t>
  </si>
  <si>
    <t>Razem: PODBUDOWY</t>
  </si>
  <si>
    <t>D-05.00.00</t>
  </si>
  <si>
    <t>NAWIERZCHNIE kod CPV 45233000-9</t>
  </si>
  <si>
    <t>D-05.03.01</t>
  </si>
  <si>
    <t>Nawierzchnia z kostki kamiennej regularnej o wymiarach 15-17 cm układanej na podsypce cementowo-piaskowej o gr. 5 cm na wyspach kanalizujących ruch, spoiny wypełnione żywicą epoksydową</t>
  </si>
  <si>
    <t>Nawierzchnia z kostki kamiennej regularnej o wymiarach 20-20 cm układanej na podsypce cementowo-piaskowej o gr. 5 cm na utwardzonym poboczu łuku prawoskrętu kier. Gorzów Wlkp., spoiny wypełnione żywicą epoksydową</t>
  </si>
  <si>
    <t>D-05.03.05b</t>
  </si>
  <si>
    <t xml:space="preserve">Nawierzchnia z mieszanek mineralno-bitumicznych żwirowo-grysowych - warstwa wiążąca AC16W PMB 25/55-60 - grubość po zagęszczeniu 8 cm
DK22 – 8 926m2 </t>
  </si>
  <si>
    <r>
      <rPr>
        <sz val="11"/>
        <rFont val="Arial"/>
        <family val="2"/>
        <charset val="238"/>
      </rPr>
      <t xml:space="preserve">Nawierzchnia z mieszanek mineralno-bitumicznych żwirowo-grysowych - warstwa wiążąca AC16W PMB 25/55-60 - grubość po zagęszczeniu 5 cm
DP 1278F – 1 734m2
Zjazdy indywidualne – 125m2
</t>
    </r>
    <r>
      <rPr>
        <u/>
        <sz val="11"/>
        <rFont val="Arial"/>
        <family val="2"/>
        <charset val="238"/>
      </rPr>
      <t>RAZEM: 1 859m2</t>
    </r>
  </si>
  <si>
    <t>D-05.03.11</t>
  </si>
  <si>
    <t>Frezowanie mechaniczne nawierzchni bitumicznej o śr. gr. 12 cm na odkład do ponownego wykorzystania oraz wywozem nadmiaru destruktu z rozbiórki na składowisko Wykonawcy</t>
  </si>
  <si>
    <t>Frezowanie mechaniczne nawierzchni bitumicznej zawierającej smołę o śr. gr. 4 cm na składowisko Wykonawcy wraz z utylizacją</t>
  </si>
  <si>
    <t>D-05.03.13a</t>
  </si>
  <si>
    <r>
      <rPr>
        <sz val="12"/>
        <rFont val="Arial"/>
        <family val="2"/>
        <charset val="1"/>
      </rPr>
      <t xml:space="preserve">Nawierzchnia z mieszanek mineralno-bitumicznych grysowych (SMA) - warstwa ścieralna SMA 11 - grubość po zagęszczeniu 4 cm, asfalt </t>
    </r>
    <r>
      <rPr>
        <sz val="11"/>
        <rFont val="Arial"/>
        <family val="2"/>
        <charset val="1"/>
      </rPr>
      <t xml:space="preserve">PMB 45/80-65na drodze krajowej i powiatowej
DK22 – 8 810m2
DP 1278F – 1 695m2
Zjazdy indywidualne – 118m2
</t>
    </r>
    <r>
      <rPr>
        <u/>
        <sz val="11"/>
        <rFont val="Arial"/>
        <family val="2"/>
        <charset val="1"/>
      </rPr>
      <t>RAZEM:</t>
    </r>
    <r>
      <rPr>
        <sz val="11"/>
        <rFont val="Arial"/>
        <family val="2"/>
        <charset val="1"/>
      </rPr>
      <t xml:space="preserve">  10 623m2</t>
    </r>
  </si>
  <si>
    <t>Razem: NAWIERZCHNIE</t>
  </si>
  <si>
    <t>D-06.00.00</t>
  </si>
  <si>
    <t>ROBOTY WYKOŃCZENIOWE kod CPV 45233000-9</t>
  </si>
  <si>
    <t>D-06.01.01</t>
  </si>
  <si>
    <r>
      <rPr>
        <sz val="11"/>
        <rFont val="Arial"/>
        <family val="2"/>
        <charset val="238"/>
      </rPr>
      <t xml:space="preserve">Humusowanie skarp z obsianiem przy grub. warstwy humusu 10 cm z wykorzystaniem ziemi urodzajnej z odkładu
DK22 – 142,23m3/0,1m=1422,30m2
DP 1278F – (71,81m3+76,64m3)/0,1m=1484,50m2
</t>
    </r>
    <r>
      <rPr>
        <u/>
        <sz val="11"/>
        <rFont val="Arial"/>
        <family val="2"/>
        <charset val="238"/>
      </rPr>
      <t xml:space="preserve">RAZEM: </t>
    </r>
    <r>
      <rPr>
        <sz val="11"/>
        <rFont val="Arial"/>
        <family val="2"/>
        <charset val="238"/>
      </rPr>
      <t xml:space="preserve">  2906,80m2</t>
    </r>
  </si>
  <si>
    <t>D-06.03.01a</t>
  </si>
  <si>
    <r>
      <rPr>
        <sz val="11"/>
        <rFont val="Arial"/>
        <family val="2"/>
        <charset val="238"/>
      </rPr>
      <t xml:space="preserve">Pobocza utwardzone warstwą destruktu z betonu asfaltowego o grubości 15 cm po zagęszczeniu, pozyskanego z frezowania istniejącej nawierzchni bitumicznej – podłoże G1
DK22 (1,5m) – 1451m
DP 1278F (1,0m) – 459m
</t>
    </r>
    <r>
      <rPr>
        <u/>
        <sz val="11"/>
        <rFont val="Arial"/>
        <family val="2"/>
        <charset val="238"/>
      </rPr>
      <t>RAZEM:</t>
    </r>
    <r>
      <rPr>
        <sz val="11"/>
        <rFont val="Arial"/>
        <family val="2"/>
        <charset val="238"/>
      </rPr>
      <t xml:space="preserve">  1910m</t>
    </r>
  </si>
  <si>
    <t>Razem: ROBOTY WYKOŃCZENIOWE</t>
  </si>
  <si>
    <t>D-07.00.00</t>
  </si>
  <si>
    <t>OZNAKOWANIE DRÓG I URZĄDZENIA BEZPIECZEŃSTWA RUCHU kod CPV 45233000-9</t>
  </si>
  <si>
    <t>D-07.01.01</t>
  </si>
  <si>
    <t>Oznakowanie poziome nawierzchni bitumicznych – grubowarstwowe – linie segregacyjne i krawędziowe ciągłe</t>
  </si>
  <si>
    <t>Oznakowanie poziome nawierzchni bitumicznych – grubowarstwowe - linie segregacyjne i krawędziowe przerywane</t>
  </si>
  <si>
    <t xml:space="preserve">Oznakowanie poziome nawierzchni bitumicznych – grubowarstwowe - strzałki i inne symbole </t>
  </si>
  <si>
    <t>Punktowe elementy odblaskowe (barwa biała)</t>
  </si>
  <si>
    <t>Punktowe elementy odblaskowe (barwa biało-czerwona)</t>
  </si>
  <si>
    <t>Punktowe elementy odblaskowe, wielokierunkowe montowane na krawężnikach</t>
  </si>
  <si>
    <t>D-07.02.01</t>
  </si>
  <si>
    <t>Słupki do znaków drogowych z rur stalowych o śr. 70 mm</t>
  </si>
  <si>
    <t>Przymocowanie tablic znaków drogowych zakazu, nakazu, ostrzegawczych, informacyjnych o powierzchni ponad 0.3 m2</t>
  </si>
  <si>
    <t>D-07.02.02</t>
  </si>
  <si>
    <t>Słupki typu U-1</t>
  </si>
  <si>
    <t>Słupki typu U-2</t>
  </si>
  <si>
    <t>Słupki typu U-5a</t>
  </si>
  <si>
    <t>Razem: OZNAKOWANIE DRÓG I URZĄDZENIA BEZPIECZEŃSTWA RUCHU</t>
  </si>
  <si>
    <t>D-08.00.00</t>
  </si>
  <si>
    <t>ELEMENTY ULIC kod CPV 45233000-0</t>
  </si>
  <si>
    <t>45233100-0</t>
  </si>
  <si>
    <t>D-08.01.01b</t>
  </si>
  <si>
    <t>Krawężniki betonowe trapezowe o wym. 30/21-15/100 cm  "na płask" z wykonaniem ław betonowych z betonu C12/15 na podsypce cementowo-piaskowej – na wyspach dzielących</t>
  </si>
  <si>
    <t>mb</t>
  </si>
  <si>
    <t>D-08.01.02a</t>
  </si>
  <si>
    <t>Oporniki kamienne zatopione o wymiarach 20x25cm z wykonaniem ław betonowych z betonu C12/15 na podsypce cementowo-piaskowej – na łuku wokół proj. zabruku z kostki kamiennej w kier. Gorzów Wlkp.</t>
  </si>
  <si>
    <t>Razem:ELEMENTY ULIC</t>
  </si>
  <si>
    <t>Razem netto</t>
  </si>
  <si>
    <t>Podatek  VAT 23 %</t>
  </si>
  <si>
    <t>Razem brutto</t>
  </si>
  <si>
    <t>„Rozbudowa drogi krajowej nr 22 na skrzyżowaniu z drogą powiatową nr 1278F Sulęcin-Kołczyn”
 - Branża elektroenergetyczna</t>
  </si>
  <si>
    <t>D-01.03.02</t>
  </si>
  <si>
    <t>I. OŚWIETLENIE SKRZYŻOWANIA</t>
  </si>
  <si>
    <t>45111000-8</t>
  </si>
  <si>
    <t>Roboty pomiarowe</t>
  </si>
  <si>
    <t>kpl</t>
  </si>
  <si>
    <t>Kopanie rowów dla kabli w sposób mechaniczny w gruncie kat. III-IV</t>
  </si>
  <si>
    <t>Kopanie rowów dla kabli w sposób ręczny w gruncie kat. III</t>
  </si>
  <si>
    <t>Nasypanie warstwy piasku na dnie rowu kablowego o szerokości do 0.4m, krotność = 2</t>
  </si>
  <si>
    <t>m</t>
  </si>
  <si>
    <t>Ułożenie rur osłonowych fi 50 w słupach i fundamentach</t>
  </si>
  <si>
    <t>Ułożenie rur osłonowych fi 110 w wykopie</t>
  </si>
  <si>
    <t>Wykopy pionowe ręczne dla urządzenia przeciskowego wraz z jego zasypaniem w gruncie nawodnionym (mokrym) kat.III-IV</t>
  </si>
  <si>
    <t>Przewierty mechaniczne dla rury o śr.do 125 mm pod obiektami - przecisk mechaniczny z rury fi 110</t>
  </si>
  <si>
    <t>45231000-5</t>
  </si>
  <si>
    <t>Układanie kabli YKY 4x25mm2 w rowach kablowych ręcznie</t>
  </si>
  <si>
    <t>Układanie kabli YKY 4x25mm2 w rurach</t>
  </si>
  <si>
    <t>Zasypywanie rowów dla kabli wykonanych mechanicznie w gruncie kat. III-IV</t>
  </si>
  <si>
    <t>Zarobienie na sucho końca kabla 4-żyłowego o przekroju żył do 25 mm2 na napięcie do 1 kV o izolacji i powłoce z tworzyw sztucznych</t>
  </si>
  <si>
    <t>Przewody uziemiające w wykopie luzem (bednarka o przekroju do 120 mm2)</t>
  </si>
  <si>
    <t>Mechaniczne pogrążanie uziomów pionowych prętowych w gruncie kat. III</t>
  </si>
  <si>
    <t>Wykopy liniowe o ścianach pionowych pod fundamenty w gruntach kat.III-IV głębokość do 1.5 m, - wykopy pod słupy oświetleniowe</t>
  </si>
  <si>
    <t>Montaż i stawianie słupów oświetleniowych o wysokości 8m - słup aluminiowy anodowany</t>
  </si>
  <si>
    <t>Montaż wysięgników aluminiowych o długości 1m i wysokości 1m na słupie</t>
  </si>
  <si>
    <t>Montaż wysięgników aluminiowych o długości 1,5 m i wysokości 1m na słupie</t>
  </si>
  <si>
    <t>Montaż przewodów do opraw oświetleniowych - wciąganie w słupy, rury osłonowe i wysięgniki przy wysokości latarń do 8 m</t>
  </si>
  <si>
    <t>kpl.przew.</t>
  </si>
  <si>
    <t>Montaż opraw oświetlenia zewnętrznego na wysięgniku -oprawa oświetleniowa LED 80W 4000K</t>
  </si>
  <si>
    <t>Montaż opraw oświetlenia zewnętrznego na wysięgniku -oprawa oświetleniowa LED 129W 4000K</t>
  </si>
  <si>
    <t>Badanie linii kablowej N.N.- kabel 4-żyłowy</t>
  </si>
  <si>
    <t>odc.</t>
  </si>
  <si>
    <t>Sprawdzenie i pomiar 1-fazowego obwodu elektrycznego niskiego napięcia</t>
  </si>
  <si>
    <t>pomiar</t>
  </si>
  <si>
    <t>Badania i pomiary instalacji uziemiającej (pierwszy pomiar)</t>
  </si>
  <si>
    <t>Pomiar natężenia oświetlenia zewnętrznego</t>
  </si>
  <si>
    <t>Razem: OŚWIETLENIE SKRZYŻOWANIA</t>
  </si>
  <si>
    <t>II. ZASILANIE z ZK1-1P do SO</t>
  </si>
  <si>
    <t>Układanie kabli YAKY 4x120mm2 w rowach kablowych ręcznie lub rurach</t>
  </si>
  <si>
    <t xml:space="preserve">Nawierzchnie po robotach kablowych na chodnikach, wjazdach, placach z betonowej kostki brukowe o grubości 8 cm na podsypce cementowo-piaskowej - odtworzenie nawierzchni pod wjazdami i przejazdami    </t>
  </si>
  <si>
    <t>Zarobienie na sucho końca kabla 4-żyłowego o przekroju żył do 120 mm2 na napięcie do 1 kV o izolacji i powłoce z tworzyw sztucznych</t>
  </si>
  <si>
    <t>Złącza kablowe - szafka SO</t>
  </si>
  <si>
    <t>kpl.</t>
  </si>
  <si>
    <t>Razem: ZASILANIE z ZK-1P do SO</t>
  </si>
  <si>
    <t>„Rozbudowa drogi krajowej nr 22 na skrzyżowaniu z drogą powiatową nr 1278F Sulęcin-Kołczyn”
 - Branża teletechniczna</t>
  </si>
  <si>
    <t>D-01.03.04</t>
  </si>
  <si>
    <t>PRZEBUDOWA SIECI ŚWIATŁOWODOWEJ</t>
  </si>
  <si>
    <t>Budowa rurociągu kablowego 1-otworowego</t>
  </si>
  <si>
    <t>Wciąganie mikrorurki do rurociągu kablowego</t>
  </si>
  <si>
    <t>Sprawdzanie szczelności odcunków rurociągu kablowego</t>
  </si>
  <si>
    <t>Wykonanie przepustów pod drogami</t>
  </si>
  <si>
    <t>Wyciąganie kabla światłowodowego z rurociągu</t>
  </si>
  <si>
    <t>Montaż zasobników złączowych</t>
  </si>
  <si>
    <t>Otwarcie i zamknięcie zasobników złączowych</t>
  </si>
  <si>
    <t>Otwarcie i zamknięcie muf złączowych</t>
  </si>
  <si>
    <t xml:space="preserve">Wprowadzenie dodatkowych kabli odgałęźnych do złącza </t>
  </si>
  <si>
    <t>Montaż złączy odgałęźnych na kablach światłowodowych</t>
  </si>
  <si>
    <t>Montaż złączy przelotowych na kablach światłowodowych</t>
  </si>
  <si>
    <t>Pomiary kabli światłowodowych kompletne</t>
  </si>
  <si>
    <t>Wciąganie kabla światłowodowego do rurociągu kablowego</t>
  </si>
  <si>
    <t>Likwidacja ciągów rurociągu kablowego</t>
  </si>
  <si>
    <t>Razem: PRZEBUDOWA SIECI ŚWIATŁOWODOWEJ</t>
  </si>
  <si>
    <t>BUDOWA RUR OCHRONNYCH</t>
  </si>
  <si>
    <t xml:space="preserve">Budowa rur ochronnych </t>
  </si>
  <si>
    <t>Uszczelnianie końców rur ochronnych</t>
  </si>
  <si>
    <t>Razem: BUDOWA RUR OCHRONNYCH</t>
  </si>
  <si>
    <t>REGULACJA WYSOKOŚCIOWA INFRASTRUKTURY</t>
  </si>
  <si>
    <t>Obniżenie kabla ziemnego</t>
  </si>
  <si>
    <t>Razem: REGULACJA WYSOKOŚCIOWA INFRASTRUKTURY</t>
  </si>
  <si>
    <t>KANAŁ TECHNOLOGICZNY Ktu</t>
  </si>
  <si>
    <t>D.01.03.04</t>
  </si>
  <si>
    <t>Budowa studni kablowych prefabrykowanych rozdzielczych SKR-2, grunt kategorii IV - Pokrywa i rama typu ciężkiego (wywietrznik z oznaczeniem właciciela kanału technologicznego)</t>
  </si>
  <si>
    <t>szt</t>
  </si>
  <si>
    <t>Montaż elementów mechanicznej ochrony przed ingerencją osób nieuprawnionych w istniejących studniach kablowych, pokrywa dodatkowa z listwami, rama ciężka lub podwójna lekka</t>
  </si>
  <si>
    <t>Budowa kanału technologicznego - rura RHDPE 40/3,7 czarna z czerwonym wyróżnikiem paskowym - rura pierwsza - ANALOGIA</t>
  </si>
  <si>
    <t>Budowa kanału technologicznego - rura RHDPE 40/3,7 czarna z zielonym wyróżnikiem paskowym - rura druga - ANALOGIA</t>
  </si>
  <si>
    <t>Budowa kanału technologicznego - rura RHDPE 40/3,7 czarna z niebieskim wyróżnikiem paskowym - rura trzecia - ANALOGIA</t>
  </si>
  <si>
    <t>Budowa kanału technologicznego - wiązka mikrorurek 
PPKS-MC-7x10/8mm - rura czwarta - ANALOGIA</t>
  </si>
  <si>
    <t>Budowa kanału technologicznego - rura RHDPEm 125/7,1 - rura piąta - ANALOGIA</t>
  </si>
  <si>
    <t>Wciąganie rury RHDPE 40/3,7 czarna z czerwonym wyróżnikiem paskowym do rury osłonowej- rura pierwsza - ANALOGIA</t>
  </si>
  <si>
    <t>Wciąganie rury RHDPE 40/3,7 czarna z zielonym wyróżnikiem paskowym do rury osłonowej- rura druga - ANALOGIA</t>
  </si>
  <si>
    <t>Wciąganie rury RHDPE 40/3,7 czarna z niebieskim wyróżnikiem paskowym do rury osłonowej- rura trzecia - ANALOGIA</t>
  </si>
  <si>
    <t>Wciąganie wiązki mikrorurek PPKS-MC-7x10/8mm do rury osłonowej - rura czwarta - ANALOGIA</t>
  </si>
  <si>
    <t>Montaż złączy rur polietylenowych w ziemi, rury RHDPE 40/3,7, złączki skręcane</t>
  </si>
  <si>
    <t>Montaż złączy wiązki mikrorurek - złączka ZA-DB 10 z osłoną równoprzelotową - ANALOGIA</t>
  </si>
  <si>
    <t>Uszczelnianie otworów wiązka mikrorurek PPKS-MC-7x10/8mm - ANALOGIA</t>
  </si>
  <si>
    <t>otwór</t>
  </si>
  <si>
    <t>Montaż markerów - przez analogię</t>
  </si>
  <si>
    <t>Badanie szczelności zmontowanych odcinków, do 2·km, rurociągi kablowe w ziemi, sprężarka, rury Fi·40·mm</t>
  </si>
  <si>
    <t>odcinek</t>
  </si>
  <si>
    <t>Razem: BUDOWA KANAŁU TECHNOLOGICZNEGO Ktu</t>
  </si>
  <si>
    <t>KANAŁ TECHNOLOGICZNY Ktp</t>
  </si>
  <si>
    <t>Budowa rur osłonowych RHDPEp 160/9,1 dla kanału Ktp - ANALOGIA</t>
  </si>
  <si>
    <t>Wciąganie RHDPEm 125/7,1 do rury osłonowej, dla kanału Ktp - ANALOGIA</t>
  </si>
  <si>
    <t>Razem: BUDOWA KANAŁU TECHNOLOGICZNEGO Ktp</t>
  </si>
  <si>
    <t>„Rozbudowa drogi krajowej nr 22 na skrzyżowaniu z drogą powiatową nr 1278F Sulęcin-Kołczyn”
 - Zbiorcze zestawienie kosztów</t>
  </si>
  <si>
    <t>WYMAGANIA OGÓLNE</t>
  </si>
  <si>
    <t>ROBOTY PRZYGOTOWAWCZE</t>
  </si>
  <si>
    <t xml:space="preserve">ROBOTY ZIEMNE </t>
  </si>
  <si>
    <t>PODBUDOWY</t>
  </si>
  <si>
    <t>NAWIERZCHNIE</t>
  </si>
  <si>
    <t>ROBOTY WYKOŃCZENIOWE</t>
  </si>
  <si>
    <t>OZNAKOWANIE DRÓG I URZĄDZENIA BEZPIECZEŃSTWA RUCHU</t>
  </si>
  <si>
    <t>ELEMENTY ULIC</t>
  </si>
  <si>
    <t>OŚWIETLENIE SKRZYŻOWANIA</t>
  </si>
  <si>
    <t>ZASILANIE z ZK1-1P do SO</t>
  </si>
  <si>
    <t>KOSZTORYS OFERTOWY - FORMULARZ 2.1.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</si>
</sst>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zł-415];[Red]\-#,##0.00\ [$zł-415]"/>
  </numFmts>
  <fonts count="16" x14ac:knownFonts="1"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Calibri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u/>
      <sz val="11"/>
      <name val="Arial"/>
      <family val="2"/>
      <charset val="238"/>
    </font>
    <font>
      <sz val="12"/>
      <name val="Arial"/>
      <family val="2"/>
      <charset val="1"/>
    </font>
    <font>
      <u/>
      <sz val="11"/>
      <name val="Arial"/>
      <family val="2"/>
      <charset val="1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5" fillId="0" borderId="0"/>
  </cellStyleXfs>
  <cellXfs count="63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2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164" fontId="12" fillId="0" borderId="2" xfId="0" applyNumberFormat="1" applyFont="1" applyBorder="1" applyAlignment="1">
      <alignment horizontal="right" vertical="center"/>
    </xf>
    <xf numFmtId="164" fontId="0" fillId="0" borderId="0" xfId="0" applyNumberFormat="1"/>
    <xf numFmtId="164" fontId="13" fillId="0" borderId="2" xfId="0" applyNumberFormat="1" applyFont="1" applyBorder="1" applyAlignment="1">
      <alignment horizontal="right" vertical="center"/>
    </xf>
    <xf numFmtId="164" fontId="12" fillId="0" borderId="2" xfId="0" applyNumberFormat="1" applyFont="1" applyBorder="1" applyAlignment="1">
      <alignment vertical="center"/>
    </xf>
    <xf numFmtId="164" fontId="0" fillId="0" borderId="0" xfId="0" applyNumberFormat="1" applyFont="1"/>
    <xf numFmtId="0" fontId="13" fillId="0" borderId="2" xfId="1" applyFont="1" applyBorder="1" applyAlignment="1">
      <alignment vertical="center" wrapText="1"/>
    </xf>
    <xf numFmtId="2" fontId="13" fillId="0" borderId="2" xfId="1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14" fillId="0" borderId="1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2" fontId="6" fillId="0" borderId="2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/>
    </xf>
    <xf numFmtId="0" fontId="10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3" fillId="0" borderId="2" xfId="0" applyFont="1" applyBorder="1" applyAlignment="1">
      <alignment horizontal="right" vertical="center" wrapText="1"/>
    </xf>
    <xf numFmtId="4" fontId="12" fillId="0" borderId="3" xfId="0" applyNumberFormat="1" applyFont="1" applyBorder="1" applyAlignment="1">
      <alignment vertical="center"/>
    </xf>
    <xf numFmtId="4" fontId="13" fillId="0" borderId="2" xfId="0" applyNumberFormat="1" applyFont="1" applyBorder="1" applyAlignment="1">
      <alignment vertical="center"/>
    </xf>
    <xf numFmtId="4" fontId="1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68"/>
  <sheetViews>
    <sheetView zoomScale="75" zoomScaleNormal="75" workbookViewId="0">
      <selection sqref="A1:H2"/>
    </sheetView>
  </sheetViews>
  <sheetFormatPr defaultRowHeight="12.75" x14ac:dyDescent="0.2"/>
  <cols>
    <col min="1" max="1" width="6.42578125" style="1"/>
    <col min="2" max="2" width="14.42578125" style="1"/>
    <col min="3" max="3" width="17.5703125" style="2"/>
    <col min="4" max="4" width="86.7109375" style="3"/>
    <col min="5" max="5" width="16" style="2"/>
    <col min="6" max="6" width="15.140625" style="2"/>
    <col min="7" max="7" width="17" style="2"/>
    <col min="8" max="8" width="21" style="2"/>
    <col min="9" max="252" width="10.140625" style="2"/>
    <col min="253" max="1025" width="9"/>
  </cols>
  <sheetData>
    <row r="1" spans="1:252" x14ac:dyDescent="0.2">
      <c r="A1" s="59" t="s">
        <v>218</v>
      </c>
      <c r="B1" s="59"/>
      <c r="C1" s="59"/>
      <c r="D1" s="59"/>
      <c r="E1" s="59"/>
      <c r="F1" s="59"/>
      <c r="G1" s="59"/>
      <c r="H1" s="59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</row>
    <row r="2" spans="1:252" x14ac:dyDescent="0.2">
      <c r="A2" s="59"/>
      <c r="B2" s="59"/>
      <c r="C2" s="59"/>
      <c r="D2" s="59"/>
      <c r="E2" s="59"/>
      <c r="F2" s="59"/>
      <c r="G2" s="59"/>
      <c r="H2" s="59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</row>
    <row r="3" spans="1:252" ht="42.4" customHeight="1" x14ac:dyDescent="0.2">
      <c r="A3" s="60" t="s">
        <v>0</v>
      </c>
      <c r="B3" s="60"/>
      <c r="C3" s="60"/>
      <c r="D3" s="60"/>
      <c r="E3" s="60"/>
      <c r="F3" s="60"/>
      <c r="G3" s="60"/>
      <c r="H3" s="60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</row>
    <row r="4" spans="1:252" s="4" customFormat="1" ht="15.75" customHeight="1" x14ac:dyDescent="0.2">
      <c r="A4" s="61" t="s">
        <v>1</v>
      </c>
      <c r="B4" s="61" t="s">
        <v>2</v>
      </c>
      <c r="C4" s="61"/>
      <c r="D4" s="62" t="s">
        <v>3</v>
      </c>
      <c r="E4" s="62" t="s">
        <v>4</v>
      </c>
      <c r="F4" s="62" t="s">
        <v>5</v>
      </c>
      <c r="G4" s="62" t="s">
        <v>6</v>
      </c>
      <c r="H4" s="62" t="s">
        <v>7</v>
      </c>
    </row>
    <row r="5" spans="1:252" s="5" customFormat="1" ht="30" x14ac:dyDescent="0.2">
      <c r="A5" s="61"/>
      <c r="B5" s="27" t="s">
        <v>8</v>
      </c>
      <c r="C5" s="28" t="s">
        <v>9</v>
      </c>
      <c r="D5" s="62"/>
      <c r="E5" s="62"/>
      <c r="F5" s="62"/>
      <c r="G5" s="62"/>
      <c r="H5" s="62"/>
    </row>
    <row r="6" spans="1:252" ht="15.75" x14ac:dyDescent="0.2">
      <c r="A6" s="29" t="s">
        <v>10</v>
      </c>
      <c r="B6" s="29" t="s">
        <v>10</v>
      </c>
      <c r="C6" s="29" t="s">
        <v>11</v>
      </c>
      <c r="D6" s="30" t="s">
        <v>12</v>
      </c>
      <c r="E6" s="31" t="s">
        <v>10</v>
      </c>
      <c r="F6" s="31" t="s">
        <v>10</v>
      </c>
      <c r="G6" s="31" t="s">
        <v>10</v>
      </c>
      <c r="H6" s="31" t="s">
        <v>10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</row>
    <row r="7" spans="1:252" ht="19.899999999999999" customHeight="1" x14ac:dyDescent="0.2">
      <c r="A7" s="6">
        <v>1</v>
      </c>
      <c r="B7" s="6" t="s">
        <v>13</v>
      </c>
      <c r="C7" s="6" t="s">
        <v>11</v>
      </c>
      <c r="D7" s="9" t="s">
        <v>14</v>
      </c>
      <c r="E7" s="32" t="s">
        <v>15</v>
      </c>
      <c r="F7" s="33">
        <v>1</v>
      </c>
      <c r="G7" s="10"/>
      <c r="H7" s="8">
        <f>ROUND(G7*F7,2)</f>
        <v>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</row>
    <row r="8" spans="1:252" ht="31.9" customHeight="1" x14ac:dyDescent="0.2">
      <c r="A8" s="6">
        <v>2</v>
      </c>
      <c r="B8" s="6" t="s">
        <v>13</v>
      </c>
      <c r="C8" s="6" t="s">
        <v>11</v>
      </c>
      <c r="D8" s="9" t="s">
        <v>16</v>
      </c>
      <c r="E8" s="34" t="s">
        <v>15</v>
      </c>
      <c r="F8" s="35">
        <v>1</v>
      </c>
      <c r="G8" s="10"/>
      <c r="H8" s="8">
        <f>ROUND(G8*F8,2)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</row>
    <row r="9" spans="1:252" ht="19.149999999999999" customHeight="1" x14ac:dyDescent="0.2">
      <c r="A9" s="27"/>
      <c r="B9" s="27"/>
      <c r="C9" s="27"/>
      <c r="D9" s="36" t="s">
        <v>17</v>
      </c>
      <c r="E9" s="36"/>
      <c r="F9" s="27"/>
      <c r="G9" s="37"/>
      <c r="H9" s="37">
        <f>SUM(H7:H8)</f>
        <v>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</row>
    <row r="10" spans="1:252" s="4" customFormat="1" ht="15.75" x14ac:dyDescent="0.2">
      <c r="A10" s="38" t="s">
        <v>10</v>
      </c>
      <c r="B10" s="38" t="s">
        <v>10</v>
      </c>
      <c r="C10" s="39" t="s">
        <v>18</v>
      </c>
      <c r="D10" s="30" t="s">
        <v>19</v>
      </c>
      <c r="E10" s="31" t="s">
        <v>10</v>
      </c>
      <c r="F10" s="31" t="s">
        <v>10</v>
      </c>
      <c r="G10" s="31" t="s">
        <v>10</v>
      </c>
      <c r="H10" s="31" t="s">
        <v>10</v>
      </c>
    </row>
    <row r="11" spans="1:252" ht="42.75" x14ac:dyDescent="0.2">
      <c r="A11" s="6">
        <v>3</v>
      </c>
      <c r="B11" s="6" t="s">
        <v>13</v>
      </c>
      <c r="C11" s="6" t="s">
        <v>20</v>
      </c>
      <c r="D11" s="7" t="s">
        <v>21</v>
      </c>
      <c r="E11" s="6" t="s">
        <v>22</v>
      </c>
      <c r="F11" s="10">
        <v>1</v>
      </c>
      <c r="G11" s="6"/>
      <c r="H11" s="8">
        <f t="shared" ref="H11:H20" si="0">ROUND(G11*F11,2)</f>
        <v>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</row>
    <row r="12" spans="1:252" ht="32.85" customHeight="1" x14ac:dyDescent="0.2">
      <c r="A12" s="6">
        <v>4</v>
      </c>
      <c r="B12" s="6" t="s">
        <v>13</v>
      </c>
      <c r="C12" s="6" t="s">
        <v>20</v>
      </c>
      <c r="D12" s="7" t="s">
        <v>23</v>
      </c>
      <c r="E12" s="6" t="s">
        <v>22</v>
      </c>
      <c r="F12" s="10">
        <v>3</v>
      </c>
      <c r="G12" s="6"/>
      <c r="H12" s="8">
        <f t="shared" si="0"/>
        <v>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</row>
    <row r="13" spans="1:252" ht="42.75" x14ac:dyDescent="0.2">
      <c r="A13" s="6">
        <v>5</v>
      </c>
      <c r="B13" s="6" t="s">
        <v>13</v>
      </c>
      <c r="C13" s="6" t="s">
        <v>24</v>
      </c>
      <c r="D13" s="7" t="s">
        <v>25</v>
      </c>
      <c r="E13" s="40" t="s">
        <v>26</v>
      </c>
      <c r="F13" s="41">
        <v>3</v>
      </c>
      <c r="G13" s="6"/>
      <c r="H13" s="8">
        <f t="shared" si="0"/>
        <v>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</row>
    <row r="14" spans="1:252" ht="42.75" x14ac:dyDescent="0.2">
      <c r="A14" s="6">
        <v>6</v>
      </c>
      <c r="B14" s="6" t="s">
        <v>13</v>
      </c>
      <c r="C14" s="6" t="s">
        <v>24</v>
      </c>
      <c r="D14" s="7" t="s">
        <v>27</v>
      </c>
      <c r="E14" s="40" t="s">
        <v>26</v>
      </c>
      <c r="F14" s="41">
        <v>9</v>
      </c>
      <c r="G14" s="6"/>
      <c r="H14" s="8">
        <f t="shared" si="0"/>
        <v>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</row>
    <row r="15" spans="1:252" ht="29.65" customHeight="1" x14ac:dyDescent="0.2">
      <c r="A15" s="6">
        <v>7</v>
      </c>
      <c r="B15" s="6" t="s">
        <v>13</v>
      </c>
      <c r="C15" s="6" t="s">
        <v>24</v>
      </c>
      <c r="D15" s="7" t="s">
        <v>28</v>
      </c>
      <c r="E15" s="40" t="s">
        <v>29</v>
      </c>
      <c r="F15" s="41">
        <v>5</v>
      </c>
      <c r="G15" s="10"/>
      <c r="H15" s="8">
        <f t="shared" si="0"/>
        <v>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</row>
    <row r="16" spans="1:252" ht="84" customHeight="1" x14ac:dyDescent="0.2">
      <c r="A16" s="6">
        <v>8</v>
      </c>
      <c r="B16" s="6" t="s">
        <v>13</v>
      </c>
      <c r="C16" s="6" t="s">
        <v>30</v>
      </c>
      <c r="D16" s="7" t="s">
        <v>31</v>
      </c>
      <c r="E16" s="6" t="s">
        <v>32</v>
      </c>
      <c r="F16" s="8">
        <v>3064</v>
      </c>
      <c r="G16" s="6"/>
      <c r="H16" s="8">
        <f t="shared" si="0"/>
        <v>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</row>
    <row r="17" spans="1:252" ht="28.5" x14ac:dyDescent="0.2">
      <c r="A17" s="6">
        <v>9</v>
      </c>
      <c r="B17" s="6" t="s">
        <v>13</v>
      </c>
      <c r="C17" s="6" t="s">
        <v>33</v>
      </c>
      <c r="D17" s="7" t="s">
        <v>34</v>
      </c>
      <c r="E17" s="6" t="s">
        <v>35</v>
      </c>
      <c r="F17" s="8">
        <v>12</v>
      </c>
      <c r="G17" s="6"/>
      <c r="H17" s="8">
        <f t="shared" si="0"/>
        <v>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</row>
    <row r="18" spans="1:252" ht="85.5" x14ac:dyDescent="0.2">
      <c r="A18" s="6">
        <v>10</v>
      </c>
      <c r="B18" s="6" t="s">
        <v>13</v>
      </c>
      <c r="C18" s="6" t="s">
        <v>33</v>
      </c>
      <c r="D18" s="7" t="s">
        <v>36</v>
      </c>
      <c r="E18" s="6" t="s">
        <v>35</v>
      </c>
      <c r="F18" s="8">
        <v>6617</v>
      </c>
      <c r="G18" s="6"/>
      <c r="H18" s="8">
        <f t="shared" si="0"/>
        <v>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</row>
    <row r="19" spans="1:252" ht="14.25" x14ac:dyDescent="0.2">
      <c r="A19" s="6">
        <v>11</v>
      </c>
      <c r="B19" s="6" t="s">
        <v>13</v>
      </c>
      <c r="C19" s="6" t="s">
        <v>33</v>
      </c>
      <c r="D19" s="7" t="s">
        <v>37</v>
      </c>
      <c r="E19" s="6" t="s">
        <v>26</v>
      </c>
      <c r="F19" s="8">
        <v>20</v>
      </c>
      <c r="G19" s="6"/>
      <c r="H19" s="8">
        <f t="shared" si="0"/>
        <v>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</row>
    <row r="20" spans="1:252" ht="14.25" x14ac:dyDescent="0.2">
      <c r="A20" s="6">
        <v>12</v>
      </c>
      <c r="B20" s="6" t="s">
        <v>13</v>
      </c>
      <c r="C20" s="6" t="s">
        <v>33</v>
      </c>
      <c r="D20" s="7" t="s">
        <v>38</v>
      </c>
      <c r="E20" s="6" t="s">
        <v>26</v>
      </c>
      <c r="F20" s="8">
        <v>19</v>
      </c>
      <c r="G20" s="6"/>
      <c r="H20" s="8">
        <f t="shared" si="0"/>
        <v>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</row>
    <row r="21" spans="1:252" ht="15" x14ac:dyDescent="0.2">
      <c r="A21" s="27"/>
      <c r="B21" s="27"/>
      <c r="C21" s="27"/>
      <c r="D21" s="36" t="s">
        <v>39</v>
      </c>
      <c r="E21" s="36"/>
      <c r="F21" s="27"/>
      <c r="G21" s="37"/>
      <c r="H21" s="37">
        <f>SUM(H11:H20)</f>
        <v>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</row>
    <row r="22" spans="1:252" ht="15.75" x14ac:dyDescent="0.2">
      <c r="A22" s="38" t="s">
        <v>10</v>
      </c>
      <c r="B22" s="38" t="s">
        <v>10</v>
      </c>
      <c r="C22" s="39" t="s">
        <v>40</v>
      </c>
      <c r="D22" s="30" t="s">
        <v>41</v>
      </c>
      <c r="E22" s="31" t="s">
        <v>10</v>
      </c>
      <c r="F22" s="31" t="s">
        <v>10</v>
      </c>
      <c r="G22" s="31" t="s">
        <v>10</v>
      </c>
      <c r="H22" s="31" t="s">
        <v>10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</row>
    <row r="23" spans="1:252" ht="120.75" customHeight="1" x14ac:dyDescent="0.2">
      <c r="A23" s="6">
        <v>13</v>
      </c>
      <c r="B23" s="6" t="s">
        <v>13</v>
      </c>
      <c r="C23" s="6" t="s">
        <v>42</v>
      </c>
      <c r="D23" s="9" t="s">
        <v>43</v>
      </c>
      <c r="E23" s="6" t="s">
        <v>32</v>
      </c>
      <c r="F23" s="8">
        <v>2521</v>
      </c>
      <c r="G23" s="6"/>
      <c r="H23" s="8">
        <f>ROUND(G23*F23,2)</f>
        <v>0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</row>
    <row r="24" spans="1:252" ht="108.75" customHeight="1" x14ac:dyDescent="0.2">
      <c r="A24" s="6">
        <v>14</v>
      </c>
      <c r="B24" s="6" t="s">
        <v>13</v>
      </c>
      <c r="C24" s="6" t="s">
        <v>44</v>
      </c>
      <c r="D24" s="9" t="s">
        <v>45</v>
      </c>
      <c r="E24" s="6" t="s">
        <v>32</v>
      </c>
      <c r="F24" s="8">
        <v>1270</v>
      </c>
      <c r="G24" s="6"/>
      <c r="H24" s="8">
        <f>ROUND(G24*F24,2)</f>
        <v>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</row>
    <row r="25" spans="1:252" ht="112.9" customHeight="1" x14ac:dyDescent="0.2">
      <c r="A25" s="6">
        <v>15</v>
      </c>
      <c r="B25" s="6" t="s">
        <v>13</v>
      </c>
      <c r="C25" s="6" t="s">
        <v>44</v>
      </c>
      <c r="D25" s="42" t="s">
        <v>46</v>
      </c>
      <c r="E25" s="6" t="s">
        <v>32</v>
      </c>
      <c r="F25" s="8">
        <v>578</v>
      </c>
      <c r="G25" s="8"/>
      <c r="H25" s="8">
        <f>ROUND(G25*F25,2)</f>
        <v>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</row>
    <row r="26" spans="1:252" ht="15" x14ac:dyDescent="0.2">
      <c r="A26" s="6"/>
      <c r="B26" s="6"/>
      <c r="C26" s="6"/>
      <c r="D26" s="36" t="s">
        <v>47</v>
      </c>
      <c r="E26" s="6"/>
      <c r="F26" s="8"/>
      <c r="G26" s="27"/>
      <c r="H26" s="37">
        <f>SUM(H23:H25)</f>
        <v>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</row>
    <row r="27" spans="1:252" ht="15.75" x14ac:dyDescent="0.2">
      <c r="A27" s="38" t="s">
        <v>10</v>
      </c>
      <c r="B27" s="38" t="s">
        <v>10</v>
      </c>
      <c r="C27" s="39" t="s">
        <v>48</v>
      </c>
      <c r="D27" s="30" t="s">
        <v>49</v>
      </c>
      <c r="E27" s="31" t="s">
        <v>10</v>
      </c>
      <c r="F27" s="31" t="s">
        <v>10</v>
      </c>
      <c r="G27" s="31" t="s">
        <v>10</v>
      </c>
      <c r="H27" s="31" t="s">
        <v>10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</row>
    <row r="28" spans="1:252" ht="28.5" x14ac:dyDescent="0.2">
      <c r="A28" s="6">
        <v>16</v>
      </c>
      <c r="B28" s="6" t="s">
        <v>50</v>
      </c>
      <c r="C28" s="6" t="s">
        <v>51</v>
      </c>
      <c r="D28" s="7" t="s">
        <v>52</v>
      </c>
      <c r="E28" s="6" t="s">
        <v>35</v>
      </c>
      <c r="F28" s="8">
        <v>118</v>
      </c>
      <c r="G28" s="10"/>
      <c r="H28" s="8">
        <f t="shared" ref="H28:H34" si="1">ROUND(G28*F28,2)</f>
        <v>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</row>
    <row r="29" spans="1:252" ht="85.5" x14ac:dyDescent="0.2">
      <c r="A29" s="6">
        <v>17</v>
      </c>
      <c r="B29" s="6" t="s">
        <v>50</v>
      </c>
      <c r="C29" s="6" t="s">
        <v>51</v>
      </c>
      <c r="D29" s="7" t="s">
        <v>53</v>
      </c>
      <c r="E29" s="6" t="s">
        <v>35</v>
      </c>
      <c r="F29" s="8">
        <v>13132</v>
      </c>
      <c r="G29" s="10"/>
      <c r="H29" s="8">
        <f t="shared" si="1"/>
        <v>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</row>
    <row r="30" spans="1:252" ht="85.5" x14ac:dyDescent="0.2">
      <c r="A30" s="6">
        <v>18</v>
      </c>
      <c r="B30" s="6" t="s">
        <v>50</v>
      </c>
      <c r="C30" s="6" t="s">
        <v>54</v>
      </c>
      <c r="D30" s="7" t="s">
        <v>55</v>
      </c>
      <c r="E30" s="6" t="s">
        <v>35</v>
      </c>
      <c r="F30" s="8">
        <v>11977</v>
      </c>
      <c r="G30" s="6"/>
      <c r="H30" s="8">
        <f t="shared" si="1"/>
        <v>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</row>
    <row r="31" spans="1:252" ht="86.45" customHeight="1" x14ac:dyDescent="0.2">
      <c r="A31" s="6">
        <v>19</v>
      </c>
      <c r="B31" s="6" t="s">
        <v>50</v>
      </c>
      <c r="C31" s="6" t="s">
        <v>56</v>
      </c>
      <c r="D31" s="7" t="s">
        <v>57</v>
      </c>
      <c r="E31" s="6" t="s">
        <v>35</v>
      </c>
      <c r="F31" s="8">
        <v>12232</v>
      </c>
      <c r="G31" s="10"/>
      <c r="H31" s="8">
        <f t="shared" si="1"/>
        <v>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</row>
    <row r="32" spans="1:252" ht="57" x14ac:dyDescent="0.2">
      <c r="A32" s="6">
        <v>20</v>
      </c>
      <c r="B32" s="6" t="s">
        <v>50</v>
      </c>
      <c r="C32" s="6" t="s">
        <v>56</v>
      </c>
      <c r="D32" s="7" t="s">
        <v>58</v>
      </c>
      <c r="E32" s="6" t="s">
        <v>35</v>
      </c>
      <c r="F32" s="8">
        <v>12232</v>
      </c>
      <c r="G32" s="10"/>
      <c r="H32" s="8">
        <f t="shared" si="1"/>
        <v>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</row>
    <row r="33" spans="1:252" ht="42.75" x14ac:dyDescent="0.2">
      <c r="A33" s="6">
        <v>21</v>
      </c>
      <c r="B33" s="6" t="s">
        <v>50</v>
      </c>
      <c r="C33" s="6" t="s">
        <v>59</v>
      </c>
      <c r="D33" s="7" t="s">
        <v>60</v>
      </c>
      <c r="E33" s="6" t="s">
        <v>35</v>
      </c>
      <c r="F33" s="8">
        <v>9291</v>
      </c>
      <c r="G33" s="6"/>
      <c r="H33" s="8">
        <f t="shared" si="1"/>
        <v>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</row>
    <row r="34" spans="1:252" ht="42.75" x14ac:dyDescent="0.2">
      <c r="A34" s="6">
        <v>22</v>
      </c>
      <c r="B34" s="6" t="s">
        <v>50</v>
      </c>
      <c r="C34" s="6" t="s">
        <v>59</v>
      </c>
      <c r="D34" s="7" t="s">
        <v>61</v>
      </c>
      <c r="E34" s="6" t="s">
        <v>35</v>
      </c>
      <c r="F34" s="8">
        <v>1784</v>
      </c>
      <c r="G34" s="6"/>
      <c r="H34" s="8">
        <f t="shared" si="1"/>
        <v>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</row>
    <row r="35" spans="1:252" ht="15" x14ac:dyDescent="0.2">
      <c r="A35" s="27"/>
      <c r="B35" s="27"/>
      <c r="C35" s="27"/>
      <c r="D35" s="36" t="s">
        <v>62</v>
      </c>
      <c r="E35" s="36"/>
      <c r="F35" s="27"/>
      <c r="G35" s="43"/>
      <c r="H35" s="37">
        <f>SUM(H28:H34)</f>
        <v>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</row>
    <row r="36" spans="1:252" ht="15.75" x14ac:dyDescent="0.2">
      <c r="A36" s="38" t="s">
        <v>10</v>
      </c>
      <c r="B36" s="38" t="s">
        <v>10</v>
      </c>
      <c r="C36" s="39" t="s">
        <v>63</v>
      </c>
      <c r="D36" s="30" t="s">
        <v>64</v>
      </c>
      <c r="E36" s="31" t="s">
        <v>10</v>
      </c>
      <c r="F36" s="31" t="s">
        <v>10</v>
      </c>
      <c r="G36" s="31" t="s">
        <v>10</v>
      </c>
      <c r="H36" s="31" t="s">
        <v>10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</row>
    <row r="37" spans="1:252" ht="42.75" x14ac:dyDescent="0.2">
      <c r="A37" s="6">
        <v>23</v>
      </c>
      <c r="B37" s="6" t="s">
        <v>50</v>
      </c>
      <c r="C37" s="6" t="s">
        <v>65</v>
      </c>
      <c r="D37" s="7" t="s">
        <v>66</v>
      </c>
      <c r="E37" s="6" t="s">
        <v>35</v>
      </c>
      <c r="F37" s="8">
        <v>1275</v>
      </c>
      <c r="G37" s="6"/>
      <c r="H37" s="8">
        <f t="shared" ref="H37:H43" si="2">ROUND(G37*F37,2)</f>
        <v>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</row>
    <row r="38" spans="1:252" ht="42.75" x14ac:dyDescent="0.2">
      <c r="A38" s="6">
        <v>24</v>
      </c>
      <c r="B38" s="6" t="s">
        <v>50</v>
      </c>
      <c r="C38" s="6" t="s">
        <v>65</v>
      </c>
      <c r="D38" s="7" t="s">
        <v>67</v>
      </c>
      <c r="E38" s="6" t="s">
        <v>35</v>
      </c>
      <c r="F38" s="8">
        <v>57</v>
      </c>
      <c r="G38" s="6"/>
      <c r="H38" s="8">
        <f t="shared" si="2"/>
        <v>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</row>
    <row r="39" spans="1:252" ht="42.75" x14ac:dyDescent="0.2">
      <c r="A39" s="6">
        <v>25</v>
      </c>
      <c r="B39" s="6" t="s">
        <v>50</v>
      </c>
      <c r="C39" s="6" t="s">
        <v>68</v>
      </c>
      <c r="D39" s="7" t="s">
        <v>69</v>
      </c>
      <c r="E39" s="6" t="s">
        <v>35</v>
      </c>
      <c r="F39" s="8">
        <v>8926</v>
      </c>
      <c r="G39" s="10"/>
      <c r="H39" s="8">
        <f t="shared" si="2"/>
        <v>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</row>
    <row r="40" spans="1:252" ht="71.25" x14ac:dyDescent="0.2">
      <c r="A40" s="6">
        <v>26</v>
      </c>
      <c r="B40" s="6" t="s">
        <v>50</v>
      </c>
      <c r="C40" s="6" t="s">
        <v>68</v>
      </c>
      <c r="D40" s="7" t="s">
        <v>70</v>
      </c>
      <c r="E40" s="6" t="s">
        <v>35</v>
      </c>
      <c r="F40" s="8">
        <v>1859</v>
      </c>
      <c r="G40" s="10"/>
      <c r="H40" s="8">
        <f t="shared" si="2"/>
        <v>0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</row>
    <row r="41" spans="1:252" ht="42.75" x14ac:dyDescent="0.2">
      <c r="A41" s="6">
        <v>27</v>
      </c>
      <c r="B41" s="6" t="s">
        <v>50</v>
      </c>
      <c r="C41" s="6" t="s">
        <v>71</v>
      </c>
      <c r="D41" s="7" t="s">
        <v>72</v>
      </c>
      <c r="E41" s="6" t="s">
        <v>35</v>
      </c>
      <c r="F41" s="8">
        <v>6617</v>
      </c>
      <c r="G41" s="10"/>
      <c r="H41" s="8">
        <f t="shared" si="2"/>
        <v>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</row>
    <row r="42" spans="1:252" ht="28.5" x14ac:dyDescent="0.2">
      <c r="A42" s="6">
        <v>28</v>
      </c>
      <c r="B42" s="6" t="s">
        <v>50</v>
      </c>
      <c r="C42" s="6" t="s">
        <v>71</v>
      </c>
      <c r="D42" s="7" t="s">
        <v>73</v>
      </c>
      <c r="E42" s="6" t="s">
        <v>35</v>
      </c>
      <c r="F42" s="8">
        <v>6617</v>
      </c>
      <c r="G42" s="10"/>
      <c r="H42" s="8">
        <f t="shared" si="2"/>
        <v>0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</row>
    <row r="43" spans="1:252" ht="101.25" x14ac:dyDescent="0.2">
      <c r="A43" s="6">
        <v>29</v>
      </c>
      <c r="B43" s="6" t="s">
        <v>50</v>
      </c>
      <c r="C43" s="6" t="s">
        <v>74</v>
      </c>
      <c r="D43" s="44" t="s">
        <v>75</v>
      </c>
      <c r="E43" s="6" t="s">
        <v>35</v>
      </c>
      <c r="F43" s="8">
        <v>10623</v>
      </c>
      <c r="G43" s="6"/>
      <c r="H43" s="8">
        <f t="shared" si="2"/>
        <v>0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</row>
    <row r="44" spans="1:252" ht="15" x14ac:dyDescent="0.2">
      <c r="A44" s="27"/>
      <c r="B44" s="27"/>
      <c r="C44" s="27"/>
      <c r="D44" s="36" t="s">
        <v>76</v>
      </c>
      <c r="E44" s="36"/>
      <c r="F44" s="27"/>
      <c r="G44" s="43"/>
      <c r="H44" s="37">
        <f>SUM(H37:H43)</f>
        <v>0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</row>
    <row r="45" spans="1:252" ht="15.75" x14ac:dyDescent="0.2">
      <c r="A45" s="38" t="s">
        <v>10</v>
      </c>
      <c r="B45" s="38" t="s">
        <v>10</v>
      </c>
      <c r="C45" s="39" t="s">
        <v>77</v>
      </c>
      <c r="D45" s="30" t="s">
        <v>78</v>
      </c>
      <c r="E45" s="31" t="s">
        <v>10</v>
      </c>
      <c r="F45" s="31" t="s">
        <v>10</v>
      </c>
      <c r="G45" s="31" t="s">
        <v>10</v>
      </c>
      <c r="H45" s="31" t="s">
        <v>10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</row>
    <row r="46" spans="1:252" ht="71.25" x14ac:dyDescent="0.2">
      <c r="A46" s="6">
        <v>30</v>
      </c>
      <c r="B46" s="6" t="s">
        <v>50</v>
      </c>
      <c r="C46" s="6" t="s">
        <v>79</v>
      </c>
      <c r="D46" s="7" t="s">
        <v>80</v>
      </c>
      <c r="E46" s="6" t="s">
        <v>35</v>
      </c>
      <c r="F46" s="8">
        <v>2906.8</v>
      </c>
      <c r="G46" s="6"/>
      <c r="H46" s="8">
        <f>ROUND(G46*F46,2)</f>
        <v>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</row>
    <row r="47" spans="1:252" s="11" customFormat="1" ht="85.5" x14ac:dyDescent="0.2">
      <c r="A47" s="6">
        <v>31</v>
      </c>
      <c r="B47" s="6" t="s">
        <v>50</v>
      </c>
      <c r="C47" s="6" t="s">
        <v>81</v>
      </c>
      <c r="D47" s="7" t="s">
        <v>82</v>
      </c>
      <c r="E47" s="6" t="s">
        <v>35</v>
      </c>
      <c r="F47" s="8">
        <v>1910</v>
      </c>
      <c r="G47" s="10"/>
      <c r="H47" s="8">
        <f>ROUND(G47*F47,2)</f>
        <v>0</v>
      </c>
      <c r="K47" s="4"/>
    </row>
    <row r="48" spans="1:252" s="4" customFormat="1" ht="15" x14ac:dyDescent="0.2">
      <c r="A48" s="6"/>
      <c r="B48" s="6"/>
      <c r="C48" s="36"/>
      <c r="D48" s="36" t="s">
        <v>83</v>
      </c>
      <c r="E48" s="36"/>
      <c r="F48" s="27"/>
      <c r="G48" s="43"/>
      <c r="H48" s="37">
        <f>SUM(H46:H47)</f>
        <v>0</v>
      </c>
    </row>
    <row r="49" spans="1:252" ht="30" x14ac:dyDescent="0.2">
      <c r="A49" s="38" t="s">
        <v>10</v>
      </c>
      <c r="B49" s="38" t="s">
        <v>10</v>
      </c>
      <c r="C49" s="39" t="s">
        <v>84</v>
      </c>
      <c r="D49" s="30" t="s">
        <v>85</v>
      </c>
      <c r="E49" s="31" t="s">
        <v>10</v>
      </c>
      <c r="F49" s="31" t="s">
        <v>10</v>
      </c>
      <c r="G49" s="31" t="s">
        <v>10</v>
      </c>
      <c r="H49" s="31" t="s">
        <v>10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</row>
    <row r="50" spans="1:252" ht="28.5" x14ac:dyDescent="0.2">
      <c r="A50" s="6">
        <v>32</v>
      </c>
      <c r="B50" s="6" t="s">
        <v>50</v>
      </c>
      <c r="C50" s="40" t="s">
        <v>86</v>
      </c>
      <c r="D50" s="12" t="s">
        <v>87</v>
      </c>
      <c r="E50" s="6" t="s">
        <v>35</v>
      </c>
      <c r="F50" s="8">
        <v>860</v>
      </c>
      <c r="G50" s="6"/>
      <c r="H50" s="8">
        <f t="shared" ref="H50:H60" si="3">ROUND(G50*F50,2)</f>
        <v>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</row>
    <row r="51" spans="1:252" ht="36" customHeight="1" x14ac:dyDescent="0.2">
      <c r="A51" s="6">
        <v>33</v>
      </c>
      <c r="B51" s="6" t="s">
        <v>50</v>
      </c>
      <c r="C51" s="40" t="s">
        <v>86</v>
      </c>
      <c r="D51" s="7" t="s">
        <v>88</v>
      </c>
      <c r="E51" s="6" t="s">
        <v>35</v>
      </c>
      <c r="F51" s="8">
        <v>131.80000000000001</v>
      </c>
      <c r="G51" s="6"/>
      <c r="H51" s="8">
        <f t="shared" si="3"/>
        <v>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</row>
    <row r="52" spans="1:252" ht="28.5" x14ac:dyDescent="0.2">
      <c r="A52" s="6">
        <v>34</v>
      </c>
      <c r="B52" s="6" t="s">
        <v>50</v>
      </c>
      <c r="C52" s="40" t="s">
        <v>86</v>
      </c>
      <c r="D52" s="12" t="s">
        <v>89</v>
      </c>
      <c r="E52" s="6" t="s">
        <v>35</v>
      </c>
      <c r="F52" s="8">
        <v>201</v>
      </c>
      <c r="G52" s="10"/>
      <c r="H52" s="8">
        <f t="shared" si="3"/>
        <v>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</row>
    <row r="53" spans="1:252" ht="14.25" x14ac:dyDescent="0.2">
      <c r="A53" s="6">
        <v>35</v>
      </c>
      <c r="B53" s="6" t="s">
        <v>50</v>
      </c>
      <c r="C53" s="6" t="s">
        <v>86</v>
      </c>
      <c r="D53" s="7" t="s">
        <v>90</v>
      </c>
      <c r="E53" s="6" t="s">
        <v>26</v>
      </c>
      <c r="F53" s="8">
        <v>199</v>
      </c>
      <c r="G53" s="6"/>
      <c r="H53" s="8">
        <f t="shared" si="3"/>
        <v>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</row>
    <row r="54" spans="1:252" ht="14.25" x14ac:dyDescent="0.2">
      <c r="A54" s="6">
        <v>36</v>
      </c>
      <c r="B54" s="6" t="s">
        <v>50</v>
      </c>
      <c r="C54" s="6" t="s">
        <v>86</v>
      </c>
      <c r="D54" s="7" t="s">
        <v>91</v>
      </c>
      <c r="E54" s="6" t="s">
        <v>26</v>
      </c>
      <c r="F54" s="8">
        <v>318</v>
      </c>
      <c r="G54" s="6"/>
      <c r="H54" s="8">
        <f t="shared" si="3"/>
        <v>0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</row>
    <row r="55" spans="1:252" ht="28.9" customHeight="1" x14ac:dyDescent="0.2">
      <c r="A55" s="6">
        <v>37</v>
      </c>
      <c r="B55" s="6" t="s">
        <v>50</v>
      </c>
      <c r="C55" s="6" t="s">
        <v>86</v>
      </c>
      <c r="D55" s="7" t="s">
        <v>92</v>
      </c>
      <c r="E55" s="6" t="s">
        <v>26</v>
      </c>
      <c r="F55" s="8">
        <v>55</v>
      </c>
      <c r="G55" s="6"/>
      <c r="H55" s="8">
        <f t="shared" si="3"/>
        <v>0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</row>
    <row r="56" spans="1:252" ht="14.25" x14ac:dyDescent="0.2">
      <c r="A56" s="6">
        <v>38</v>
      </c>
      <c r="B56" s="6" t="s">
        <v>50</v>
      </c>
      <c r="C56" s="40" t="s">
        <v>93</v>
      </c>
      <c r="D56" s="7" t="s">
        <v>94</v>
      </c>
      <c r="E56" s="6" t="s">
        <v>26</v>
      </c>
      <c r="F56" s="8">
        <v>45</v>
      </c>
      <c r="G56" s="10"/>
      <c r="H56" s="8">
        <f t="shared" si="3"/>
        <v>0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</row>
    <row r="57" spans="1:252" ht="28.5" x14ac:dyDescent="0.2">
      <c r="A57" s="6">
        <v>39</v>
      </c>
      <c r="B57" s="6" t="s">
        <v>50</v>
      </c>
      <c r="C57" s="40" t="s">
        <v>93</v>
      </c>
      <c r="D57" s="7" t="s">
        <v>95</v>
      </c>
      <c r="E57" s="6" t="s">
        <v>26</v>
      </c>
      <c r="F57" s="8">
        <v>45</v>
      </c>
      <c r="G57" s="6"/>
      <c r="H57" s="8">
        <f t="shared" si="3"/>
        <v>0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</row>
    <row r="58" spans="1:252" ht="14.25" x14ac:dyDescent="0.2">
      <c r="A58" s="6">
        <v>40</v>
      </c>
      <c r="B58" s="6" t="s">
        <v>50</v>
      </c>
      <c r="C58" s="6" t="s">
        <v>96</v>
      </c>
      <c r="D58" s="7" t="s">
        <v>97</v>
      </c>
      <c r="E58" s="6" t="s">
        <v>26</v>
      </c>
      <c r="F58" s="8">
        <v>14</v>
      </c>
      <c r="G58" s="6"/>
      <c r="H58" s="8">
        <f t="shared" si="3"/>
        <v>0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</row>
    <row r="59" spans="1:252" ht="14.25" x14ac:dyDescent="0.2">
      <c r="A59" s="6">
        <v>41</v>
      </c>
      <c r="B59" s="6" t="s">
        <v>50</v>
      </c>
      <c r="C59" s="6" t="s">
        <v>96</v>
      </c>
      <c r="D59" s="7" t="s">
        <v>98</v>
      </c>
      <c r="E59" s="6" t="s">
        <v>26</v>
      </c>
      <c r="F59" s="8">
        <v>4</v>
      </c>
      <c r="G59" s="6"/>
      <c r="H59" s="8">
        <f t="shared" si="3"/>
        <v>0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</row>
    <row r="60" spans="1:252" ht="14.25" x14ac:dyDescent="0.2">
      <c r="A60" s="6">
        <v>42</v>
      </c>
      <c r="B60" s="6" t="s">
        <v>50</v>
      </c>
      <c r="C60" s="6" t="s">
        <v>96</v>
      </c>
      <c r="D60" s="7" t="s">
        <v>99</v>
      </c>
      <c r="E60" s="6" t="s">
        <v>26</v>
      </c>
      <c r="F60" s="8">
        <v>8</v>
      </c>
      <c r="G60" s="6"/>
      <c r="H60" s="8">
        <f t="shared" si="3"/>
        <v>0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</row>
    <row r="61" spans="1:252" ht="15" x14ac:dyDescent="0.2">
      <c r="A61" s="27"/>
      <c r="B61" s="27"/>
      <c r="C61" s="27"/>
      <c r="D61" s="36" t="s">
        <v>100</v>
      </c>
      <c r="E61" s="36"/>
      <c r="F61" s="27"/>
      <c r="G61" s="43"/>
      <c r="H61" s="37">
        <f>SUM(H50:H60)</f>
        <v>0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</row>
    <row r="62" spans="1:252" ht="15.75" x14ac:dyDescent="0.2">
      <c r="A62" s="38"/>
      <c r="B62" s="38"/>
      <c r="C62" s="39" t="s">
        <v>101</v>
      </c>
      <c r="D62" s="30" t="s">
        <v>102</v>
      </c>
      <c r="E62" s="31" t="s">
        <v>10</v>
      </c>
      <c r="F62" s="31" t="s">
        <v>10</v>
      </c>
      <c r="G62" s="31" t="s">
        <v>10</v>
      </c>
      <c r="H62" s="31" t="s">
        <v>10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</row>
    <row r="63" spans="1:252" s="11" customFormat="1" ht="42.75" x14ac:dyDescent="0.2">
      <c r="A63" s="6">
        <v>43</v>
      </c>
      <c r="B63" s="6" t="s">
        <v>103</v>
      </c>
      <c r="C63" s="6" t="s">
        <v>104</v>
      </c>
      <c r="D63" s="12" t="s">
        <v>105</v>
      </c>
      <c r="E63" s="6" t="s">
        <v>106</v>
      </c>
      <c r="F63" s="8">
        <v>1025</v>
      </c>
      <c r="G63" s="6"/>
      <c r="H63" s="8">
        <f>ROUND(G63*F63,2)</f>
        <v>0</v>
      </c>
    </row>
    <row r="64" spans="1:252" ht="42.75" x14ac:dyDescent="0.2">
      <c r="A64" s="6">
        <v>44</v>
      </c>
      <c r="B64" s="6" t="s">
        <v>103</v>
      </c>
      <c r="C64" s="6" t="s">
        <v>107</v>
      </c>
      <c r="D64" s="7" t="s">
        <v>108</v>
      </c>
      <c r="E64" s="6" t="s">
        <v>106</v>
      </c>
      <c r="F64" s="8">
        <v>116</v>
      </c>
      <c r="G64" s="6"/>
      <c r="H64" s="8">
        <f>ROUND(G64*F64,2)</f>
        <v>0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</row>
    <row r="65" spans="1:11" s="4" customFormat="1" ht="15" x14ac:dyDescent="0.2">
      <c r="A65" s="6"/>
      <c r="B65" s="6"/>
      <c r="C65" s="36"/>
      <c r="D65" s="36" t="s">
        <v>109</v>
      </c>
      <c r="E65" s="36"/>
      <c r="F65" s="27"/>
      <c r="G65" s="43"/>
      <c r="H65" s="37">
        <f>SUM(H63:H64)</f>
        <v>0</v>
      </c>
    </row>
    <row r="66" spans="1:11" ht="15.75" x14ac:dyDescent="0.2">
      <c r="A66" s="13"/>
      <c r="B66" s="13"/>
      <c r="C66" s="14"/>
      <c r="D66" s="15"/>
      <c r="E66" s="56" t="s">
        <v>110</v>
      </c>
      <c r="F66" s="56"/>
      <c r="G66" s="56"/>
      <c r="H66" s="26">
        <f>H65+H61+H48+H44+H35+H26+H21+H9</f>
        <v>0</v>
      </c>
      <c r="J66" s="17"/>
      <c r="K66" s="17"/>
    </row>
    <row r="67" spans="1:11" ht="15" x14ac:dyDescent="0.2">
      <c r="A67" s="13"/>
      <c r="B67" s="13"/>
      <c r="C67" s="14"/>
      <c r="D67" s="15"/>
      <c r="E67" s="57" t="s">
        <v>111</v>
      </c>
      <c r="F67" s="57"/>
      <c r="G67" s="57"/>
      <c r="H67" s="18">
        <f>ROUND(H66*0.23,2)</f>
        <v>0</v>
      </c>
      <c r="J67"/>
      <c r="K67"/>
    </row>
    <row r="68" spans="1:11" ht="15.75" x14ac:dyDescent="0.2">
      <c r="A68" s="13"/>
      <c r="B68" s="13"/>
      <c r="C68" s="14"/>
      <c r="D68" s="15"/>
      <c r="E68" s="58" t="s">
        <v>112</v>
      </c>
      <c r="F68" s="58"/>
      <c r="G68" s="58"/>
      <c r="H68" s="19">
        <f>H66+H67</f>
        <v>0</v>
      </c>
      <c r="J68" s="20"/>
      <c r="K68" s="20"/>
    </row>
  </sheetData>
  <mergeCells count="12">
    <mergeCell ref="E66:G66"/>
    <mergeCell ref="E67:G67"/>
    <mergeCell ref="E68:G68"/>
    <mergeCell ref="A1:H2"/>
    <mergeCell ref="A3:H3"/>
    <mergeCell ref="A4:A5"/>
    <mergeCell ref="B4:C4"/>
    <mergeCell ref="D4:D5"/>
    <mergeCell ref="E4:E5"/>
    <mergeCell ref="F4:F5"/>
    <mergeCell ref="G4:G5"/>
    <mergeCell ref="H4:H5"/>
  </mergeCells>
  <printOptions horizontalCentered="1"/>
  <pageMargins left="1.1812499999999999" right="0.59027777777777801" top="0.39374999999999999" bottom="0.39374999999999999" header="0.51180555555555496" footer="0.51180555555555496"/>
  <pageSetup paperSize="0" scale="0" firstPageNumber="0" fitToHeight="2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47"/>
  <sheetViews>
    <sheetView zoomScale="75" zoomScaleNormal="75" workbookViewId="0">
      <selection sqref="A1:H2"/>
    </sheetView>
  </sheetViews>
  <sheetFormatPr defaultRowHeight="12.75" x14ac:dyDescent="0.2"/>
  <cols>
    <col min="1" max="1" width="6.42578125" style="1"/>
    <col min="2" max="2" width="14.42578125" style="1"/>
    <col min="3" max="3" width="17.5703125" style="2"/>
    <col min="4" max="4" width="85.7109375" style="3"/>
    <col min="5" max="5" width="16" style="2"/>
    <col min="6" max="6" width="15.140625" style="2"/>
    <col min="7" max="7" width="17" style="2"/>
    <col min="8" max="8" width="21" style="2"/>
    <col min="9" max="252" width="10.140625" style="2"/>
    <col min="253" max="1025" width="9"/>
  </cols>
  <sheetData>
    <row r="1" spans="1:252" x14ac:dyDescent="0.2">
      <c r="A1" s="59" t="s">
        <v>218</v>
      </c>
      <c r="B1" s="59"/>
      <c r="C1" s="59"/>
      <c r="D1" s="59"/>
      <c r="E1" s="59"/>
      <c r="F1" s="59"/>
      <c r="G1" s="59"/>
      <c r="H1" s="59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</row>
    <row r="2" spans="1:252" x14ac:dyDescent="0.2">
      <c r="A2" s="59"/>
      <c r="B2" s="59"/>
      <c r="C2" s="59"/>
      <c r="D2" s="59"/>
      <c r="E2" s="59"/>
      <c r="F2" s="59"/>
      <c r="G2" s="59"/>
      <c r="H2" s="59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</row>
    <row r="3" spans="1:252" ht="42.4" customHeight="1" x14ac:dyDescent="0.2">
      <c r="A3" s="60" t="s">
        <v>113</v>
      </c>
      <c r="B3" s="60"/>
      <c r="C3" s="60"/>
      <c r="D3" s="60"/>
      <c r="E3" s="60"/>
      <c r="F3" s="60"/>
      <c r="G3" s="60"/>
      <c r="H3" s="60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</row>
    <row r="4" spans="1:252" s="4" customFormat="1" ht="15.75" customHeight="1" x14ac:dyDescent="0.2">
      <c r="A4" s="61" t="s">
        <v>1</v>
      </c>
      <c r="B4" s="61" t="s">
        <v>2</v>
      </c>
      <c r="C4" s="61"/>
      <c r="D4" s="62" t="s">
        <v>3</v>
      </c>
      <c r="E4" s="62" t="s">
        <v>4</v>
      </c>
      <c r="F4" s="62" t="s">
        <v>5</v>
      </c>
      <c r="G4" s="62" t="s">
        <v>6</v>
      </c>
      <c r="H4" s="62" t="s">
        <v>7</v>
      </c>
    </row>
    <row r="5" spans="1:252" s="5" customFormat="1" ht="30" x14ac:dyDescent="0.2">
      <c r="A5" s="61"/>
      <c r="B5" s="27" t="s">
        <v>8</v>
      </c>
      <c r="C5" s="28" t="s">
        <v>9</v>
      </c>
      <c r="D5" s="62"/>
      <c r="E5" s="62"/>
      <c r="F5" s="62"/>
      <c r="G5" s="62"/>
      <c r="H5" s="62"/>
    </row>
    <row r="6" spans="1:252" ht="15.75" x14ac:dyDescent="0.2">
      <c r="A6" s="29" t="s">
        <v>10</v>
      </c>
      <c r="B6" s="29" t="s">
        <v>10</v>
      </c>
      <c r="C6" s="29" t="s">
        <v>114</v>
      </c>
      <c r="D6" s="30" t="s">
        <v>115</v>
      </c>
      <c r="E6" s="31" t="s">
        <v>10</v>
      </c>
      <c r="F6" s="31" t="s">
        <v>10</v>
      </c>
      <c r="G6" s="31" t="s">
        <v>10</v>
      </c>
      <c r="H6" s="31" t="s">
        <v>10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</row>
    <row r="7" spans="1:252" ht="19.899999999999999" customHeight="1" x14ac:dyDescent="0.2">
      <c r="A7" s="6">
        <v>1</v>
      </c>
      <c r="B7" s="6" t="s">
        <v>116</v>
      </c>
      <c r="C7" s="6" t="s">
        <v>114</v>
      </c>
      <c r="D7" s="7" t="s">
        <v>117</v>
      </c>
      <c r="E7" s="45" t="s">
        <v>118</v>
      </c>
      <c r="F7" s="46">
        <v>1</v>
      </c>
      <c r="G7" s="47"/>
      <c r="H7" s="33">
        <f t="shared" ref="H7:H31" si="0">G7*F7</f>
        <v>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</row>
    <row r="8" spans="1:252" ht="21.6" customHeight="1" x14ac:dyDescent="0.2">
      <c r="A8" s="6">
        <v>2</v>
      </c>
      <c r="B8" s="6" t="s">
        <v>116</v>
      </c>
      <c r="C8" s="6" t="s">
        <v>114</v>
      </c>
      <c r="D8" s="7" t="s">
        <v>119</v>
      </c>
      <c r="E8" s="45" t="s">
        <v>32</v>
      </c>
      <c r="F8" s="46">
        <v>447</v>
      </c>
      <c r="G8" s="47"/>
      <c r="H8" s="33">
        <f t="shared" si="0"/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</row>
    <row r="9" spans="1:252" ht="19.149999999999999" customHeight="1" x14ac:dyDescent="0.2">
      <c r="A9" s="6">
        <v>3</v>
      </c>
      <c r="B9" s="6" t="s">
        <v>116</v>
      </c>
      <c r="C9" s="6" t="s">
        <v>114</v>
      </c>
      <c r="D9" s="7" t="s">
        <v>120</v>
      </c>
      <c r="E9" s="45" t="s">
        <v>32</v>
      </c>
      <c r="F9" s="46">
        <v>112</v>
      </c>
      <c r="G9" s="47"/>
      <c r="H9" s="33">
        <f t="shared" si="0"/>
        <v>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</row>
    <row r="10" spans="1:252" s="4" customFormat="1" ht="15" x14ac:dyDescent="0.2">
      <c r="A10" s="6">
        <v>4</v>
      </c>
      <c r="B10" s="6" t="s">
        <v>116</v>
      </c>
      <c r="C10" s="6" t="s">
        <v>114</v>
      </c>
      <c r="D10" s="7" t="s">
        <v>121</v>
      </c>
      <c r="E10" s="45" t="s">
        <v>122</v>
      </c>
      <c r="F10" s="46">
        <v>1621</v>
      </c>
      <c r="G10" s="47"/>
      <c r="H10" s="33">
        <f t="shared" si="0"/>
        <v>0</v>
      </c>
    </row>
    <row r="11" spans="1:252" s="4" customFormat="1" ht="15" x14ac:dyDescent="0.2">
      <c r="A11" s="6">
        <v>5</v>
      </c>
      <c r="B11" s="6" t="s">
        <v>116</v>
      </c>
      <c r="C11" s="6" t="s">
        <v>114</v>
      </c>
      <c r="D11" s="7" t="s">
        <v>123</v>
      </c>
      <c r="E11" s="45" t="s">
        <v>122</v>
      </c>
      <c r="F11" s="46">
        <v>156</v>
      </c>
      <c r="G11" s="47"/>
      <c r="H11" s="33">
        <f t="shared" si="0"/>
        <v>0</v>
      </c>
    </row>
    <row r="12" spans="1:252" s="4" customFormat="1" ht="15" x14ac:dyDescent="0.2">
      <c r="A12" s="6">
        <v>6</v>
      </c>
      <c r="B12" s="6" t="s">
        <v>116</v>
      </c>
      <c r="C12" s="6" t="s">
        <v>114</v>
      </c>
      <c r="D12" s="7" t="s">
        <v>124</v>
      </c>
      <c r="E12" s="45" t="s">
        <v>122</v>
      </c>
      <c r="F12" s="46">
        <v>40</v>
      </c>
      <c r="G12" s="47"/>
      <c r="H12" s="33">
        <f t="shared" si="0"/>
        <v>0</v>
      </c>
    </row>
    <row r="13" spans="1:252" s="4" customFormat="1" ht="28.5" x14ac:dyDescent="0.2">
      <c r="A13" s="6">
        <v>7</v>
      </c>
      <c r="B13" s="6" t="s">
        <v>116</v>
      </c>
      <c r="C13" s="6" t="s">
        <v>114</v>
      </c>
      <c r="D13" s="7" t="s">
        <v>125</v>
      </c>
      <c r="E13" s="45" t="s">
        <v>32</v>
      </c>
      <c r="F13" s="46">
        <v>11</v>
      </c>
      <c r="G13" s="47"/>
      <c r="H13" s="33">
        <f t="shared" si="0"/>
        <v>0</v>
      </c>
    </row>
    <row r="14" spans="1:252" s="4" customFormat="1" ht="28.5" x14ac:dyDescent="0.2">
      <c r="A14" s="6">
        <v>8</v>
      </c>
      <c r="B14" s="6" t="s">
        <v>116</v>
      </c>
      <c r="C14" s="6" t="s">
        <v>114</v>
      </c>
      <c r="D14" s="7" t="s">
        <v>126</v>
      </c>
      <c r="E14" s="45" t="s">
        <v>122</v>
      </c>
      <c r="F14" s="46">
        <v>185</v>
      </c>
      <c r="G14" s="47"/>
      <c r="H14" s="33">
        <f t="shared" si="0"/>
        <v>0</v>
      </c>
    </row>
    <row r="15" spans="1:252" s="4" customFormat="1" ht="15" x14ac:dyDescent="0.2">
      <c r="A15" s="6">
        <v>9</v>
      </c>
      <c r="B15" s="6" t="s">
        <v>127</v>
      </c>
      <c r="C15" s="6" t="s">
        <v>114</v>
      </c>
      <c r="D15" s="7" t="s">
        <v>128</v>
      </c>
      <c r="E15" s="45" t="s">
        <v>122</v>
      </c>
      <c r="F15" s="46">
        <v>1621</v>
      </c>
      <c r="G15" s="47"/>
      <c r="H15" s="33">
        <f t="shared" si="0"/>
        <v>0</v>
      </c>
    </row>
    <row r="16" spans="1:252" s="4" customFormat="1" ht="15" x14ac:dyDescent="0.2">
      <c r="A16" s="6">
        <v>10</v>
      </c>
      <c r="B16" s="6" t="s">
        <v>127</v>
      </c>
      <c r="C16" s="6" t="s">
        <v>114</v>
      </c>
      <c r="D16" s="7" t="s">
        <v>129</v>
      </c>
      <c r="E16" s="45" t="s">
        <v>122</v>
      </c>
      <c r="F16" s="46">
        <v>329</v>
      </c>
      <c r="G16" s="47"/>
      <c r="H16" s="33">
        <f t="shared" si="0"/>
        <v>0</v>
      </c>
    </row>
    <row r="17" spans="1:252" s="4" customFormat="1" ht="15" x14ac:dyDescent="0.2">
      <c r="A17" s="6">
        <v>11</v>
      </c>
      <c r="B17" s="6" t="s">
        <v>127</v>
      </c>
      <c r="C17" s="6" t="s">
        <v>114</v>
      </c>
      <c r="D17" s="7" t="s">
        <v>130</v>
      </c>
      <c r="E17" s="45" t="s">
        <v>32</v>
      </c>
      <c r="F17" s="46">
        <v>2576</v>
      </c>
      <c r="G17" s="47"/>
      <c r="H17" s="33">
        <f t="shared" si="0"/>
        <v>0</v>
      </c>
    </row>
    <row r="18" spans="1:252" s="4" customFormat="1" ht="28.5" x14ac:dyDescent="0.2">
      <c r="A18" s="6">
        <v>12</v>
      </c>
      <c r="B18" s="6" t="s">
        <v>127</v>
      </c>
      <c r="C18" s="6" t="s">
        <v>114</v>
      </c>
      <c r="D18" s="7" t="s">
        <v>131</v>
      </c>
      <c r="E18" s="45" t="s">
        <v>26</v>
      </c>
      <c r="F18" s="46">
        <v>104</v>
      </c>
      <c r="G18" s="47"/>
      <c r="H18" s="33">
        <f t="shared" si="0"/>
        <v>0</v>
      </c>
    </row>
    <row r="19" spans="1:252" s="4" customFormat="1" ht="15" x14ac:dyDescent="0.2">
      <c r="A19" s="6">
        <v>13</v>
      </c>
      <c r="B19" s="6" t="s">
        <v>127</v>
      </c>
      <c r="C19" s="6" t="s">
        <v>114</v>
      </c>
      <c r="D19" s="7" t="s">
        <v>132</v>
      </c>
      <c r="E19" s="45" t="s">
        <v>122</v>
      </c>
      <c r="F19" s="46">
        <v>6</v>
      </c>
      <c r="G19" s="47"/>
      <c r="H19" s="33">
        <f t="shared" si="0"/>
        <v>0</v>
      </c>
    </row>
    <row r="20" spans="1:252" s="4" customFormat="1" ht="15" x14ac:dyDescent="0.2">
      <c r="A20" s="6">
        <v>14</v>
      </c>
      <c r="B20" s="6" t="s">
        <v>127</v>
      </c>
      <c r="C20" s="6" t="s">
        <v>114</v>
      </c>
      <c r="D20" s="7" t="s">
        <v>133</v>
      </c>
      <c r="E20" s="45" t="s">
        <v>122</v>
      </c>
      <c r="F20" s="46">
        <v>3</v>
      </c>
      <c r="G20" s="47"/>
      <c r="H20" s="33">
        <f t="shared" si="0"/>
        <v>0</v>
      </c>
    </row>
    <row r="21" spans="1:252" s="4" customFormat="1" ht="28.5" x14ac:dyDescent="0.2">
      <c r="A21" s="6">
        <v>15</v>
      </c>
      <c r="B21" s="6" t="s">
        <v>127</v>
      </c>
      <c r="C21" s="6" t="s">
        <v>114</v>
      </c>
      <c r="D21" s="7" t="s">
        <v>134</v>
      </c>
      <c r="E21" s="45" t="s">
        <v>32</v>
      </c>
      <c r="F21" s="46">
        <v>52</v>
      </c>
      <c r="G21" s="47"/>
      <c r="H21" s="33">
        <f t="shared" si="0"/>
        <v>0</v>
      </c>
    </row>
    <row r="22" spans="1:252" s="4" customFormat="1" ht="28.5" x14ac:dyDescent="0.2">
      <c r="A22" s="6">
        <v>16</v>
      </c>
      <c r="B22" s="6" t="s">
        <v>127</v>
      </c>
      <c r="C22" s="6" t="s">
        <v>114</v>
      </c>
      <c r="D22" s="7" t="s">
        <v>135</v>
      </c>
      <c r="E22" s="45" t="s">
        <v>26</v>
      </c>
      <c r="F22" s="46">
        <v>52</v>
      </c>
      <c r="G22" s="47"/>
      <c r="H22" s="33">
        <f t="shared" si="0"/>
        <v>0</v>
      </c>
    </row>
    <row r="23" spans="1:252" s="4" customFormat="1" ht="15" x14ac:dyDescent="0.2">
      <c r="A23" s="6">
        <v>17</v>
      </c>
      <c r="B23" s="6" t="s">
        <v>127</v>
      </c>
      <c r="C23" s="6" t="s">
        <v>114</v>
      </c>
      <c r="D23" s="7" t="s">
        <v>136</v>
      </c>
      <c r="E23" s="45" t="s">
        <v>26</v>
      </c>
      <c r="F23" s="46">
        <v>9</v>
      </c>
      <c r="G23" s="47"/>
      <c r="H23" s="33">
        <f t="shared" si="0"/>
        <v>0</v>
      </c>
    </row>
    <row r="24" spans="1:252" s="4" customFormat="1" ht="15" x14ac:dyDescent="0.2">
      <c r="A24" s="6">
        <v>18</v>
      </c>
      <c r="B24" s="6" t="s">
        <v>127</v>
      </c>
      <c r="C24" s="6" t="s">
        <v>114</v>
      </c>
      <c r="D24" s="7" t="s">
        <v>137</v>
      </c>
      <c r="E24" s="45" t="s">
        <v>26</v>
      </c>
      <c r="F24" s="46">
        <v>43</v>
      </c>
      <c r="G24" s="47"/>
      <c r="H24" s="33">
        <f t="shared" si="0"/>
        <v>0</v>
      </c>
    </row>
    <row r="25" spans="1:252" s="4" customFormat="1" ht="28.5" x14ac:dyDescent="0.2">
      <c r="A25" s="6">
        <v>19</v>
      </c>
      <c r="B25" s="6" t="s">
        <v>127</v>
      </c>
      <c r="C25" s="6" t="s">
        <v>114</v>
      </c>
      <c r="D25" s="7" t="s">
        <v>138</v>
      </c>
      <c r="E25" s="45" t="s">
        <v>139</v>
      </c>
      <c r="F25" s="46">
        <v>52</v>
      </c>
      <c r="G25" s="47"/>
      <c r="H25" s="33">
        <f t="shared" si="0"/>
        <v>0</v>
      </c>
    </row>
    <row r="26" spans="1:252" s="4" customFormat="1" ht="28.5" x14ac:dyDescent="0.2">
      <c r="A26" s="6">
        <v>20</v>
      </c>
      <c r="B26" s="6" t="s">
        <v>127</v>
      </c>
      <c r="C26" s="6" t="s">
        <v>114</v>
      </c>
      <c r="D26" s="7" t="s">
        <v>140</v>
      </c>
      <c r="E26" s="45" t="s">
        <v>26</v>
      </c>
      <c r="F26" s="46">
        <v>48</v>
      </c>
      <c r="G26" s="47"/>
      <c r="H26" s="33">
        <f t="shared" si="0"/>
        <v>0</v>
      </c>
    </row>
    <row r="27" spans="1:252" s="4" customFormat="1" ht="28.5" x14ac:dyDescent="0.2">
      <c r="A27" s="6">
        <v>21</v>
      </c>
      <c r="B27" s="6" t="s">
        <v>127</v>
      </c>
      <c r="C27" s="6" t="s">
        <v>114</v>
      </c>
      <c r="D27" s="7" t="s">
        <v>141</v>
      </c>
      <c r="E27" s="45" t="s">
        <v>26</v>
      </c>
      <c r="F27" s="46">
        <v>4</v>
      </c>
      <c r="G27" s="47"/>
      <c r="H27" s="33">
        <f t="shared" si="0"/>
        <v>0</v>
      </c>
    </row>
    <row r="28" spans="1:252" s="4" customFormat="1" ht="15" x14ac:dyDescent="0.2">
      <c r="A28" s="6">
        <v>22</v>
      </c>
      <c r="B28" s="6" t="s">
        <v>127</v>
      </c>
      <c r="C28" s="6" t="s">
        <v>114</v>
      </c>
      <c r="D28" s="7" t="s">
        <v>142</v>
      </c>
      <c r="E28" s="45" t="s">
        <v>143</v>
      </c>
      <c r="F28" s="46">
        <v>52</v>
      </c>
      <c r="G28" s="47"/>
      <c r="H28" s="33">
        <f t="shared" si="0"/>
        <v>0</v>
      </c>
    </row>
    <row r="29" spans="1:252" s="4" customFormat="1" ht="15" x14ac:dyDescent="0.2">
      <c r="A29" s="6">
        <v>23</v>
      </c>
      <c r="B29" s="6" t="s">
        <v>127</v>
      </c>
      <c r="C29" s="6" t="s">
        <v>114</v>
      </c>
      <c r="D29" s="7" t="s">
        <v>144</v>
      </c>
      <c r="E29" s="45" t="s">
        <v>145</v>
      </c>
      <c r="F29" s="46">
        <v>52</v>
      </c>
      <c r="G29" s="47"/>
      <c r="H29" s="33">
        <f t="shared" si="0"/>
        <v>0</v>
      </c>
    </row>
    <row r="30" spans="1:252" s="4" customFormat="1" ht="15" x14ac:dyDescent="0.2">
      <c r="A30" s="6">
        <v>24</v>
      </c>
      <c r="B30" s="6" t="s">
        <v>127</v>
      </c>
      <c r="C30" s="6" t="s">
        <v>114</v>
      </c>
      <c r="D30" s="7" t="s">
        <v>146</v>
      </c>
      <c r="E30" s="45" t="s">
        <v>26</v>
      </c>
      <c r="F30" s="46">
        <v>7</v>
      </c>
      <c r="G30" s="47"/>
      <c r="H30" s="33">
        <f t="shared" si="0"/>
        <v>0</v>
      </c>
    </row>
    <row r="31" spans="1:252" s="4" customFormat="1" ht="15" x14ac:dyDescent="0.2">
      <c r="A31" s="6">
        <v>25</v>
      </c>
      <c r="B31" s="6" t="s">
        <v>127</v>
      </c>
      <c r="C31" s="6" t="s">
        <v>114</v>
      </c>
      <c r="D31" s="7" t="s">
        <v>147</v>
      </c>
      <c r="E31" s="45" t="s">
        <v>118</v>
      </c>
      <c r="F31" s="46">
        <v>1</v>
      </c>
      <c r="G31" s="47"/>
      <c r="H31" s="33">
        <f t="shared" si="0"/>
        <v>0</v>
      </c>
    </row>
    <row r="32" spans="1:252" ht="15" x14ac:dyDescent="0.2">
      <c r="A32" s="6"/>
      <c r="B32" s="6"/>
      <c r="C32" s="36"/>
      <c r="D32" s="36" t="s">
        <v>148</v>
      </c>
      <c r="E32" s="36"/>
      <c r="F32" s="27"/>
      <c r="G32" s="43"/>
      <c r="H32" s="37">
        <f>SUM(H7:H31)</f>
        <v>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</row>
    <row r="33" spans="1:252" ht="15.75" x14ac:dyDescent="0.2">
      <c r="A33" s="29" t="s">
        <v>10</v>
      </c>
      <c r="B33" s="29" t="s">
        <v>10</v>
      </c>
      <c r="C33" s="29" t="s">
        <v>114</v>
      </c>
      <c r="D33" s="30" t="s">
        <v>149</v>
      </c>
      <c r="E33" s="31"/>
      <c r="F33" s="31"/>
      <c r="G33" s="31"/>
      <c r="H33" s="31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</row>
    <row r="34" spans="1:252" ht="15" x14ac:dyDescent="0.2">
      <c r="A34" s="6">
        <v>26</v>
      </c>
      <c r="B34" s="6" t="s">
        <v>116</v>
      </c>
      <c r="C34" s="6" t="s">
        <v>114</v>
      </c>
      <c r="D34" s="7" t="s">
        <v>119</v>
      </c>
      <c r="E34" s="45" t="s">
        <v>32</v>
      </c>
      <c r="F34" s="45">
        <v>476</v>
      </c>
      <c r="G34" s="47"/>
      <c r="H34" s="33">
        <f t="shared" ref="H34:H43" si="1">G34*F34</f>
        <v>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</row>
    <row r="35" spans="1:252" ht="15" x14ac:dyDescent="0.2">
      <c r="A35" s="6">
        <v>27</v>
      </c>
      <c r="B35" s="6" t="s">
        <v>116</v>
      </c>
      <c r="C35" s="6" t="s">
        <v>114</v>
      </c>
      <c r="D35" s="7" t="s">
        <v>120</v>
      </c>
      <c r="E35" s="45" t="s">
        <v>32</v>
      </c>
      <c r="F35" s="45">
        <v>53</v>
      </c>
      <c r="G35" s="47"/>
      <c r="H35" s="33">
        <f t="shared" si="1"/>
        <v>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</row>
    <row r="36" spans="1:252" ht="15" x14ac:dyDescent="0.2">
      <c r="A36" s="6">
        <v>28</v>
      </c>
      <c r="B36" s="6" t="s">
        <v>116</v>
      </c>
      <c r="C36" s="6" t="s">
        <v>114</v>
      </c>
      <c r="D36" s="7" t="s">
        <v>121</v>
      </c>
      <c r="E36" s="45" t="s">
        <v>122</v>
      </c>
      <c r="F36" s="45">
        <v>1584</v>
      </c>
      <c r="G36" s="47"/>
      <c r="H36" s="33">
        <f t="shared" si="1"/>
        <v>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</row>
    <row r="37" spans="1:252" ht="15" x14ac:dyDescent="0.2">
      <c r="A37" s="6">
        <v>29</v>
      </c>
      <c r="B37" s="6" t="s">
        <v>116</v>
      </c>
      <c r="C37" s="6" t="s">
        <v>114</v>
      </c>
      <c r="D37" s="7" t="s">
        <v>124</v>
      </c>
      <c r="E37" s="45" t="s">
        <v>122</v>
      </c>
      <c r="F37" s="45">
        <v>66</v>
      </c>
      <c r="G37" s="47"/>
      <c r="H37" s="33">
        <f t="shared" si="1"/>
        <v>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</row>
    <row r="38" spans="1:252" ht="15" x14ac:dyDescent="0.2">
      <c r="A38" s="6">
        <v>30</v>
      </c>
      <c r="B38" s="6" t="s">
        <v>127</v>
      </c>
      <c r="C38" s="6" t="s">
        <v>114</v>
      </c>
      <c r="D38" s="7" t="s">
        <v>150</v>
      </c>
      <c r="E38" s="45" t="s">
        <v>122</v>
      </c>
      <c r="F38" s="45">
        <v>1650</v>
      </c>
      <c r="G38" s="47"/>
      <c r="H38" s="33">
        <f t="shared" si="1"/>
        <v>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</row>
    <row r="39" spans="1:252" ht="15" x14ac:dyDescent="0.2">
      <c r="A39" s="6">
        <v>31</v>
      </c>
      <c r="B39" s="6" t="s">
        <v>127</v>
      </c>
      <c r="C39" s="6" t="s">
        <v>114</v>
      </c>
      <c r="D39" s="7" t="s">
        <v>130</v>
      </c>
      <c r="E39" s="45" t="s">
        <v>32</v>
      </c>
      <c r="F39" s="45">
        <v>396</v>
      </c>
      <c r="G39" s="47"/>
      <c r="H39" s="33">
        <f t="shared" si="1"/>
        <v>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</row>
    <row r="40" spans="1:252" ht="42.75" x14ac:dyDescent="0.2">
      <c r="A40" s="6">
        <v>32</v>
      </c>
      <c r="B40" s="6" t="s">
        <v>127</v>
      </c>
      <c r="C40" s="6" t="s">
        <v>114</v>
      </c>
      <c r="D40" s="7" t="s">
        <v>151</v>
      </c>
      <c r="E40" s="45" t="s">
        <v>35</v>
      </c>
      <c r="F40" s="45">
        <v>40</v>
      </c>
      <c r="G40" s="47"/>
      <c r="H40" s="33">
        <f t="shared" si="1"/>
        <v>0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</row>
    <row r="41" spans="1:252" ht="28.5" x14ac:dyDescent="0.2">
      <c r="A41" s="6">
        <v>33</v>
      </c>
      <c r="B41" s="6" t="s">
        <v>127</v>
      </c>
      <c r="C41" s="6" t="s">
        <v>114</v>
      </c>
      <c r="D41" s="7" t="s">
        <v>152</v>
      </c>
      <c r="E41" s="45" t="s">
        <v>26</v>
      </c>
      <c r="F41" s="45">
        <v>2</v>
      </c>
      <c r="G41" s="47"/>
      <c r="H41" s="33">
        <f t="shared" si="1"/>
        <v>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</row>
    <row r="42" spans="1:252" s="11" customFormat="1" ht="15" x14ac:dyDescent="0.2">
      <c r="A42" s="6">
        <v>34</v>
      </c>
      <c r="B42" s="6" t="s">
        <v>127</v>
      </c>
      <c r="C42" s="6" t="s">
        <v>114</v>
      </c>
      <c r="D42" s="7" t="s">
        <v>142</v>
      </c>
      <c r="E42" s="45" t="s">
        <v>143</v>
      </c>
      <c r="F42" s="45">
        <v>1</v>
      </c>
      <c r="G42" s="47"/>
      <c r="H42" s="33">
        <f t="shared" si="1"/>
        <v>0</v>
      </c>
      <c r="K42" s="4"/>
    </row>
    <row r="43" spans="1:252" s="4" customFormat="1" ht="15" x14ac:dyDescent="0.2">
      <c r="A43" s="6">
        <v>35</v>
      </c>
      <c r="B43" s="6" t="s">
        <v>127</v>
      </c>
      <c r="C43" s="6" t="s">
        <v>114</v>
      </c>
      <c r="D43" s="7" t="s">
        <v>153</v>
      </c>
      <c r="E43" s="45" t="s">
        <v>154</v>
      </c>
      <c r="F43" s="45">
        <v>1</v>
      </c>
      <c r="G43" s="47"/>
      <c r="H43" s="33">
        <f t="shared" si="1"/>
        <v>0</v>
      </c>
    </row>
    <row r="44" spans="1:252" ht="15" x14ac:dyDescent="0.2">
      <c r="A44" s="6"/>
      <c r="B44" s="6"/>
      <c r="C44" s="36"/>
      <c r="D44" s="36" t="s">
        <v>155</v>
      </c>
      <c r="E44" s="36"/>
      <c r="F44" s="27"/>
      <c r="G44" s="43"/>
      <c r="H44" s="37">
        <f>SUM(H34:H43)</f>
        <v>0</v>
      </c>
    </row>
    <row r="45" spans="1:252" ht="15.75" x14ac:dyDescent="0.2">
      <c r="A45" s="13"/>
      <c r="B45" s="13"/>
      <c r="C45" s="14"/>
      <c r="D45" s="15"/>
      <c r="E45" s="56" t="s">
        <v>110</v>
      </c>
      <c r="F45" s="56"/>
      <c r="G45" s="56"/>
      <c r="H45" s="26">
        <f>H32+H44</f>
        <v>0</v>
      </c>
    </row>
    <row r="46" spans="1:252" ht="15" x14ac:dyDescent="0.2">
      <c r="A46" s="13"/>
      <c r="B46" s="13"/>
      <c r="C46" s="14"/>
      <c r="D46" s="15"/>
      <c r="E46" s="57" t="s">
        <v>111</v>
      </c>
      <c r="F46" s="57"/>
      <c r="G46" s="57"/>
      <c r="H46" s="18">
        <f>ROUND(H45*0.23,2)</f>
        <v>0</v>
      </c>
    </row>
    <row r="47" spans="1:252" ht="15.75" x14ac:dyDescent="0.2">
      <c r="A47" s="13"/>
      <c r="B47" s="13"/>
      <c r="C47" s="14"/>
      <c r="D47" s="15"/>
      <c r="E47" s="58" t="s">
        <v>112</v>
      </c>
      <c r="F47" s="58"/>
      <c r="G47" s="58"/>
      <c r="H47" s="19">
        <f>H45+H46</f>
        <v>0</v>
      </c>
    </row>
  </sheetData>
  <mergeCells count="12">
    <mergeCell ref="E45:G45"/>
    <mergeCell ref="E46:G46"/>
    <mergeCell ref="E47:G47"/>
    <mergeCell ref="A1:H2"/>
    <mergeCell ref="A3:H3"/>
    <mergeCell ref="A4:A5"/>
    <mergeCell ref="B4:C4"/>
    <mergeCell ref="D4:D5"/>
    <mergeCell ref="E4:E5"/>
    <mergeCell ref="F4:F5"/>
    <mergeCell ref="G4:G5"/>
    <mergeCell ref="H4:H5"/>
  </mergeCells>
  <printOptions horizontalCentered="1"/>
  <pageMargins left="1.1812499999999999" right="0.59027777777777801" top="0.39374999999999999" bottom="0.39374999999999999" header="0.51180555555555496" footer="0.51180555555555496"/>
  <pageSetup paperSize="0" scale="0" firstPageNumber="0" fitToHeight="2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53"/>
  <sheetViews>
    <sheetView tabSelected="1" zoomScale="75" zoomScaleNormal="75" workbookViewId="0">
      <selection sqref="A1:H2"/>
    </sheetView>
  </sheetViews>
  <sheetFormatPr defaultRowHeight="12.75" x14ac:dyDescent="0.2"/>
  <cols>
    <col min="1" max="1" width="6.42578125" style="1"/>
    <col min="2" max="2" width="14.42578125" style="1"/>
    <col min="3" max="3" width="17.5703125" style="2"/>
    <col min="4" max="4" width="85.7109375" style="3"/>
    <col min="5" max="5" width="16" style="2"/>
    <col min="6" max="6" width="15.140625" style="2"/>
    <col min="7" max="7" width="17" style="2"/>
    <col min="8" max="8" width="21" style="2"/>
    <col min="9" max="252" width="10.140625" style="2"/>
    <col min="253" max="1025" width="9"/>
  </cols>
  <sheetData>
    <row r="1" spans="1:252" x14ac:dyDescent="0.2">
      <c r="A1" s="59" t="s">
        <v>218</v>
      </c>
      <c r="B1" s="59"/>
      <c r="C1" s="59"/>
      <c r="D1" s="59"/>
      <c r="E1" s="59"/>
      <c r="F1" s="59"/>
      <c r="G1" s="59"/>
      <c r="H1" s="59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</row>
    <row r="2" spans="1:252" x14ac:dyDescent="0.2">
      <c r="A2" s="59"/>
      <c r="B2" s="59"/>
      <c r="C2" s="59"/>
      <c r="D2" s="59"/>
      <c r="E2" s="59"/>
      <c r="F2" s="59"/>
      <c r="G2" s="59"/>
      <c r="H2" s="59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</row>
    <row r="3" spans="1:252" ht="42.4" customHeight="1" x14ac:dyDescent="0.2">
      <c r="A3" s="60" t="s">
        <v>156</v>
      </c>
      <c r="B3" s="60"/>
      <c r="C3" s="60"/>
      <c r="D3" s="60"/>
      <c r="E3" s="60"/>
      <c r="F3" s="60"/>
      <c r="G3" s="60"/>
      <c r="H3" s="60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</row>
    <row r="4" spans="1:252" s="4" customFormat="1" ht="15.75" customHeight="1" x14ac:dyDescent="0.2">
      <c r="A4" s="61" t="s">
        <v>1</v>
      </c>
      <c r="B4" s="61" t="s">
        <v>2</v>
      </c>
      <c r="C4" s="61"/>
      <c r="D4" s="62" t="s">
        <v>3</v>
      </c>
      <c r="E4" s="62" t="s">
        <v>4</v>
      </c>
      <c r="F4" s="62" t="s">
        <v>5</v>
      </c>
      <c r="G4" s="62" t="s">
        <v>6</v>
      </c>
      <c r="H4" s="62" t="s">
        <v>7</v>
      </c>
    </row>
    <row r="5" spans="1:252" s="5" customFormat="1" ht="30" x14ac:dyDescent="0.2">
      <c r="A5" s="61"/>
      <c r="B5" s="27" t="s">
        <v>8</v>
      </c>
      <c r="C5" s="28" t="s">
        <v>9</v>
      </c>
      <c r="D5" s="62"/>
      <c r="E5" s="62"/>
      <c r="F5" s="62"/>
      <c r="G5" s="62"/>
      <c r="H5" s="62"/>
    </row>
    <row r="6" spans="1:252" ht="15.75" x14ac:dyDescent="0.2">
      <c r="A6" s="29" t="s">
        <v>10</v>
      </c>
      <c r="B6" s="29" t="s">
        <v>10</v>
      </c>
      <c r="C6" s="29" t="s">
        <v>157</v>
      </c>
      <c r="D6" s="30" t="s">
        <v>158</v>
      </c>
      <c r="E6" s="31" t="s">
        <v>10</v>
      </c>
      <c r="F6" s="31" t="s">
        <v>10</v>
      </c>
      <c r="G6" s="31" t="s">
        <v>10</v>
      </c>
      <c r="H6" s="31" t="s">
        <v>10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</row>
    <row r="7" spans="1:252" ht="19.899999999999999" customHeight="1" x14ac:dyDescent="0.2">
      <c r="A7" s="6">
        <v>1</v>
      </c>
      <c r="B7" s="6" t="s">
        <v>127</v>
      </c>
      <c r="C7" s="6" t="s">
        <v>157</v>
      </c>
      <c r="D7" s="7" t="s">
        <v>159</v>
      </c>
      <c r="E7" s="45" t="s">
        <v>122</v>
      </c>
      <c r="F7" s="45">
        <v>178</v>
      </c>
      <c r="G7" s="45"/>
      <c r="H7" s="32">
        <f>F7*G7</f>
        <v>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</row>
    <row r="8" spans="1:252" ht="19.899999999999999" customHeight="1" x14ac:dyDescent="0.2">
      <c r="A8" s="6">
        <v>2</v>
      </c>
      <c r="B8" s="6" t="s">
        <v>127</v>
      </c>
      <c r="C8" s="6" t="s">
        <v>157</v>
      </c>
      <c r="D8" s="7" t="s">
        <v>160</v>
      </c>
      <c r="E8" s="45" t="s">
        <v>122</v>
      </c>
      <c r="F8" s="45">
        <v>178</v>
      </c>
      <c r="G8" s="45"/>
      <c r="H8" s="32">
        <f>F8*G8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</row>
    <row r="9" spans="1:252" ht="19.899999999999999" customHeight="1" x14ac:dyDescent="0.2">
      <c r="A9" s="6">
        <v>3</v>
      </c>
      <c r="B9" s="6" t="s">
        <v>127</v>
      </c>
      <c r="C9" s="6" t="s">
        <v>157</v>
      </c>
      <c r="D9" s="7" t="s">
        <v>161</v>
      </c>
      <c r="E9" s="45" t="s">
        <v>143</v>
      </c>
      <c r="F9" s="45">
        <v>1</v>
      </c>
      <c r="G9" s="45"/>
      <c r="H9" s="32">
        <f t="shared" ref="H9:H20" si="0">G9*F9</f>
        <v>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</row>
    <row r="10" spans="1:252" ht="19.899999999999999" customHeight="1" x14ac:dyDescent="0.2">
      <c r="A10" s="6">
        <v>4</v>
      </c>
      <c r="B10" s="6" t="s">
        <v>127</v>
      </c>
      <c r="C10" s="6" t="s">
        <v>157</v>
      </c>
      <c r="D10" s="7" t="s">
        <v>162</v>
      </c>
      <c r="E10" s="45" t="s">
        <v>122</v>
      </c>
      <c r="F10" s="45">
        <v>26</v>
      </c>
      <c r="G10" s="45"/>
      <c r="H10" s="32">
        <f t="shared" si="0"/>
        <v>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</row>
    <row r="11" spans="1:252" ht="19.899999999999999" customHeight="1" x14ac:dyDescent="0.2">
      <c r="A11" s="6">
        <v>5</v>
      </c>
      <c r="B11" s="6" t="s">
        <v>127</v>
      </c>
      <c r="C11" s="6" t="s">
        <v>157</v>
      </c>
      <c r="D11" s="7" t="s">
        <v>163</v>
      </c>
      <c r="E11" s="45" t="s">
        <v>122</v>
      </c>
      <c r="F11" s="45">
        <v>240</v>
      </c>
      <c r="G11" s="45"/>
      <c r="H11" s="32">
        <f t="shared" si="0"/>
        <v>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</row>
    <row r="12" spans="1:252" ht="19.899999999999999" customHeight="1" x14ac:dyDescent="0.2">
      <c r="A12" s="6">
        <v>6</v>
      </c>
      <c r="B12" s="6" t="s">
        <v>127</v>
      </c>
      <c r="C12" s="6" t="s">
        <v>157</v>
      </c>
      <c r="D12" s="7" t="s">
        <v>164</v>
      </c>
      <c r="E12" s="45" t="s">
        <v>26</v>
      </c>
      <c r="F12" s="45">
        <v>1</v>
      </c>
      <c r="G12" s="45"/>
      <c r="H12" s="32">
        <f t="shared" si="0"/>
        <v>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</row>
    <row r="13" spans="1:252" ht="19.899999999999999" customHeight="1" x14ac:dyDescent="0.2">
      <c r="A13" s="6">
        <v>7</v>
      </c>
      <c r="B13" s="6" t="s">
        <v>127</v>
      </c>
      <c r="C13" s="6" t="s">
        <v>157</v>
      </c>
      <c r="D13" s="7" t="s">
        <v>165</v>
      </c>
      <c r="E13" s="45" t="s">
        <v>26</v>
      </c>
      <c r="F13" s="45">
        <v>1</v>
      </c>
      <c r="G13" s="45"/>
      <c r="H13" s="32">
        <f t="shared" si="0"/>
        <v>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</row>
    <row r="14" spans="1:252" ht="19.899999999999999" customHeight="1" x14ac:dyDescent="0.2">
      <c r="A14" s="6">
        <v>8</v>
      </c>
      <c r="B14" s="6" t="s">
        <v>127</v>
      </c>
      <c r="C14" s="6" t="s">
        <v>157</v>
      </c>
      <c r="D14" s="7" t="s">
        <v>166</v>
      </c>
      <c r="E14" s="45" t="s">
        <v>26</v>
      </c>
      <c r="F14" s="45">
        <v>1</v>
      </c>
      <c r="G14" s="45"/>
      <c r="H14" s="32">
        <f t="shared" si="0"/>
        <v>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</row>
    <row r="15" spans="1:252" ht="19.899999999999999" customHeight="1" x14ac:dyDescent="0.2">
      <c r="A15" s="6">
        <v>9</v>
      </c>
      <c r="B15" s="6" t="s">
        <v>127</v>
      </c>
      <c r="C15" s="6" t="s">
        <v>157</v>
      </c>
      <c r="D15" s="7" t="s">
        <v>167</v>
      </c>
      <c r="E15" s="45" t="s">
        <v>26</v>
      </c>
      <c r="F15" s="45">
        <v>1</v>
      </c>
      <c r="G15" s="45"/>
      <c r="H15" s="32">
        <f t="shared" si="0"/>
        <v>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</row>
    <row r="16" spans="1:252" ht="19.899999999999999" customHeight="1" x14ac:dyDescent="0.2">
      <c r="A16" s="6">
        <v>10</v>
      </c>
      <c r="B16" s="6" t="s">
        <v>127</v>
      </c>
      <c r="C16" s="6" t="s">
        <v>157</v>
      </c>
      <c r="D16" s="7" t="s">
        <v>168</v>
      </c>
      <c r="E16" s="45" t="s">
        <v>26</v>
      </c>
      <c r="F16" s="45">
        <v>24</v>
      </c>
      <c r="G16" s="45"/>
      <c r="H16" s="32">
        <f t="shared" si="0"/>
        <v>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</row>
    <row r="17" spans="1:252" ht="19.899999999999999" customHeight="1" x14ac:dyDescent="0.2">
      <c r="A17" s="6">
        <v>11</v>
      </c>
      <c r="B17" s="6" t="s">
        <v>127</v>
      </c>
      <c r="C17" s="6" t="s">
        <v>157</v>
      </c>
      <c r="D17" s="7" t="s">
        <v>169</v>
      </c>
      <c r="E17" s="45" t="s">
        <v>26</v>
      </c>
      <c r="F17" s="45">
        <v>24</v>
      </c>
      <c r="G17" s="45"/>
      <c r="H17" s="32">
        <f t="shared" si="0"/>
        <v>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</row>
    <row r="18" spans="1:252" ht="19.899999999999999" customHeight="1" x14ac:dyDescent="0.2">
      <c r="A18" s="6">
        <v>12</v>
      </c>
      <c r="B18" s="6" t="s">
        <v>127</v>
      </c>
      <c r="C18" s="6" t="s">
        <v>157</v>
      </c>
      <c r="D18" s="7" t="s">
        <v>170</v>
      </c>
      <c r="E18" s="45" t="s">
        <v>26</v>
      </c>
      <c r="F18" s="45">
        <v>96</v>
      </c>
      <c r="G18" s="45"/>
      <c r="H18" s="32">
        <f t="shared" si="0"/>
        <v>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</row>
    <row r="19" spans="1:252" ht="19.899999999999999" customHeight="1" x14ac:dyDescent="0.2">
      <c r="A19" s="6">
        <v>13</v>
      </c>
      <c r="B19" s="6" t="s">
        <v>127</v>
      </c>
      <c r="C19" s="6" t="s">
        <v>157</v>
      </c>
      <c r="D19" s="7" t="s">
        <v>171</v>
      </c>
      <c r="E19" s="45" t="s">
        <v>122</v>
      </c>
      <c r="F19" s="45">
        <v>198</v>
      </c>
      <c r="G19" s="45"/>
      <c r="H19" s="32">
        <f t="shared" si="0"/>
        <v>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</row>
    <row r="20" spans="1:252" ht="19.899999999999999" customHeight="1" x14ac:dyDescent="0.2">
      <c r="A20" s="6">
        <v>14</v>
      </c>
      <c r="B20" s="6" t="s">
        <v>127</v>
      </c>
      <c r="C20" s="6" t="s">
        <v>157</v>
      </c>
      <c r="D20" s="7" t="s">
        <v>172</v>
      </c>
      <c r="E20" s="45" t="s">
        <v>122</v>
      </c>
      <c r="F20" s="45">
        <v>168</v>
      </c>
      <c r="G20" s="45"/>
      <c r="H20" s="32">
        <f t="shared" si="0"/>
        <v>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</row>
    <row r="21" spans="1:252" ht="19.149999999999999" customHeight="1" x14ac:dyDescent="0.2">
      <c r="A21" s="27"/>
      <c r="B21" s="27"/>
      <c r="C21" s="27"/>
      <c r="D21" s="36" t="s">
        <v>173</v>
      </c>
      <c r="E21" s="36"/>
      <c r="F21" s="27"/>
      <c r="G21" s="37"/>
      <c r="H21" s="37">
        <f>SUM(H7:H20)</f>
        <v>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</row>
    <row r="22" spans="1:252" s="4" customFormat="1" ht="15.75" x14ac:dyDescent="0.2">
      <c r="A22" s="38" t="s">
        <v>10</v>
      </c>
      <c r="B22" s="38" t="s">
        <v>10</v>
      </c>
      <c r="C22" s="29" t="s">
        <v>157</v>
      </c>
      <c r="D22" s="30" t="s">
        <v>174</v>
      </c>
      <c r="E22" s="31" t="s">
        <v>10</v>
      </c>
      <c r="F22" s="31" t="s">
        <v>10</v>
      </c>
      <c r="G22" s="31" t="s">
        <v>10</v>
      </c>
      <c r="H22" s="31" t="s">
        <v>10</v>
      </c>
    </row>
    <row r="23" spans="1:252" ht="15" x14ac:dyDescent="0.2">
      <c r="A23" s="6">
        <v>15</v>
      </c>
      <c r="B23" s="6" t="s">
        <v>127</v>
      </c>
      <c r="C23" s="6" t="s">
        <v>157</v>
      </c>
      <c r="D23" s="7" t="s">
        <v>175</v>
      </c>
      <c r="E23" s="45" t="s">
        <v>122</v>
      </c>
      <c r="F23" s="45">
        <v>166</v>
      </c>
      <c r="G23" s="45"/>
      <c r="H23" s="32">
        <f>G23*F23</f>
        <v>0</v>
      </c>
    </row>
    <row r="24" spans="1:252" ht="15" x14ac:dyDescent="0.2">
      <c r="A24" s="6">
        <v>16</v>
      </c>
      <c r="B24" s="6" t="s">
        <v>127</v>
      </c>
      <c r="C24" s="6" t="s">
        <v>157</v>
      </c>
      <c r="D24" s="7" t="s">
        <v>176</v>
      </c>
      <c r="E24" s="45" t="s">
        <v>26</v>
      </c>
      <c r="F24" s="45">
        <v>8</v>
      </c>
      <c r="G24" s="45"/>
      <c r="H24" s="32">
        <f>G24*F24</f>
        <v>0</v>
      </c>
    </row>
    <row r="25" spans="1:252" ht="15" x14ac:dyDescent="0.2">
      <c r="A25" s="27"/>
      <c r="B25" s="27"/>
      <c r="C25" s="27"/>
      <c r="D25" s="36" t="s">
        <v>177</v>
      </c>
      <c r="E25" s="36"/>
      <c r="F25" s="27"/>
      <c r="G25" s="37"/>
      <c r="H25" s="37">
        <f>SUM(H23:H24)</f>
        <v>0</v>
      </c>
    </row>
    <row r="26" spans="1:252" ht="15.75" x14ac:dyDescent="0.2">
      <c r="A26" s="48" t="s">
        <v>10</v>
      </c>
      <c r="B26" s="38" t="s">
        <v>10</v>
      </c>
      <c r="C26" s="29" t="s">
        <v>157</v>
      </c>
      <c r="D26" s="30" t="s">
        <v>178</v>
      </c>
      <c r="E26" s="31" t="s">
        <v>10</v>
      </c>
      <c r="F26" s="31" t="s">
        <v>10</v>
      </c>
      <c r="G26" s="31" t="s">
        <v>10</v>
      </c>
      <c r="H26" s="31" t="s">
        <v>10</v>
      </c>
    </row>
    <row r="27" spans="1:252" ht="14.25" x14ac:dyDescent="0.2">
      <c r="A27" s="6">
        <v>17</v>
      </c>
      <c r="B27" s="6" t="s">
        <v>127</v>
      </c>
      <c r="C27" s="6" t="s">
        <v>157</v>
      </c>
      <c r="D27" s="7" t="s">
        <v>179</v>
      </c>
      <c r="E27" s="6" t="s">
        <v>32</v>
      </c>
      <c r="F27" s="8">
        <v>130</v>
      </c>
      <c r="G27" s="6"/>
      <c r="H27" s="8">
        <f>F27*G27</f>
        <v>0</v>
      </c>
    </row>
    <row r="28" spans="1:252" ht="15" x14ac:dyDescent="0.2">
      <c r="A28" s="27"/>
      <c r="B28" s="27"/>
      <c r="C28" s="27"/>
      <c r="D28" s="36" t="s">
        <v>180</v>
      </c>
      <c r="E28" s="36"/>
      <c r="F28" s="27"/>
      <c r="G28" s="37"/>
      <c r="H28" s="37">
        <f>H27</f>
        <v>0</v>
      </c>
    </row>
    <row r="29" spans="1:252" ht="15.75" x14ac:dyDescent="0.2">
      <c r="A29" s="48" t="s">
        <v>10</v>
      </c>
      <c r="B29" s="38" t="s">
        <v>10</v>
      </c>
      <c r="C29" s="29" t="s">
        <v>157</v>
      </c>
      <c r="D29" s="30" t="s">
        <v>181</v>
      </c>
      <c r="E29" s="31" t="s">
        <v>10</v>
      </c>
      <c r="F29" s="31" t="s">
        <v>10</v>
      </c>
      <c r="G29" s="31" t="s">
        <v>10</v>
      </c>
      <c r="H29" s="31" t="s">
        <v>10</v>
      </c>
    </row>
    <row r="30" spans="1:252" ht="45" x14ac:dyDescent="0.2">
      <c r="A30" s="6">
        <v>18</v>
      </c>
      <c r="B30" s="6" t="s">
        <v>127</v>
      </c>
      <c r="C30" s="6" t="s">
        <v>182</v>
      </c>
      <c r="D30" s="21" t="s">
        <v>183</v>
      </c>
      <c r="E30" s="45" t="s">
        <v>184</v>
      </c>
      <c r="F30" s="45">
        <v>10</v>
      </c>
      <c r="G30" s="45"/>
      <c r="H30" s="22">
        <f t="shared" ref="H30:H45" si="1">F30*G30</f>
        <v>0</v>
      </c>
    </row>
    <row r="31" spans="1:252" ht="45" x14ac:dyDescent="0.2">
      <c r="A31" s="6">
        <v>19</v>
      </c>
      <c r="B31" s="6" t="s">
        <v>127</v>
      </c>
      <c r="C31" s="6" t="s">
        <v>182</v>
      </c>
      <c r="D31" s="21" t="s">
        <v>185</v>
      </c>
      <c r="E31" s="45" t="s">
        <v>184</v>
      </c>
      <c r="F31" s="45">
        <v>10</v>
      </c>
      <c r="G31" s="45"/>
      <c r="H31" s="22">
        <f t="shared" si="1"/>
        <v>0</v>
      </c>
    </row>
    <row r="32" spans="1:252" ht="30" x14ac:dyDescent="0.2">
      <c r="A32" s="6">
        <v>20</v>
      </c>
      <c r="B32" s="6" t="s">
        <v>127</v>
      </c>
      <c r="C32" s="6" t="s">
        <v>182</v>
      </c>
      <c r="D32" s="21" t="s">
        <v>186</v>
      </c>
      <c r="E32" s="45" t="s">
        <v>22</v>
      </c>
      <c r="F32" s="45">
        <v>0.68300000000000005</v>
      </c>
      <c r="G32" s="45"/>
      <c r="H32" s="22">
        <f t="shared" si="1"/>
        <v>0</v>
      </c>
    </row>
    <row r="33" spans="1:8" ht="30" x14ac:dyDescent="0.2">
      <c r="A33" s="6">
        <v>21</v>
      </c>
      <c r="B33" s="6" t="s">
        <v>127</v>
      </c>
      <c r="C33" s="6" t="s">
        <v>182</v>
      </c>
      <c r="D33" s="21" t="s">
        <v>187</v>
      </c>
      <c r="E33" s="45" t="s">
        <v>22</v>
      </c>
      <c r="F33" s="45">
        <v>0.68300000000000005</v>
      </c>
      <c r="G33" s="45"/>
      <c r="H33" s="22">
        <f t="shared" si="1"/>
        <v>0</v>
      </c>
    </row>
    <row r="34" spans="1:8" ht="30" x14ac:dyDescent="0.2">
      <c r="A34" s="6">
        <v>22</v>
      </c>
      <c r="B34" s="6" t="s">
        <v>127</v>
      </c>
      <c r="C34" s="6" t="s">
        <v>182</v>
      </c>
      <c r="D34" s="21" t="s">
        <v>188</v>
      </c>
      <c r="E34" s="45" t="s">
        <v>22</v>
      </c>
      <c r="F34" s="45">
        <v>0.68300000000000005</v>
      </c>
      <c r="G34" s="45"/>
      <c r="H34" s="22">
        <f t="shared" si="1"/>
        <v>0</v>
      </c>
    </row>
    <row r="35" spans="1:8" ht="30" x14ac:dyDescent="0.2">
      <c r="A35" s="6">
        <v>23</v>
      </c>
      <c r="B35" s="6" t="s">
        <v>127</v>
      </c>
      <c r="C35" s="6" t="s">
        <v>182</v>
      </c>
      <c r="D35" s="21" t="s">
        <v>189</v>
      </c>
      <c r="E35" s="45" t="s">
        <v>22</v>
      </c>
      <c r="F35" s="45">
        <v>0.68300000000000005</v>
      </c>
      <c r="G35" s="45"/>
      <c r="H35" s="22">
        <f t="shared" si="1"/>
        <v>0</v>
      </c>
    </row>
    <row r="36" spans="1:8" ht="22.35" customHeight="1" x14ac:dyDescent="0.2">
      <c r="A36" s="6">
        <v>24</v>
      </c>
      <c r="B36" s="6" t="s">
        <v>127</v>
      </c>
      <c r="C36" s="6" t="s">
        <v>182</v>
      </c>
      <c r="D36" s="21" t="s">
        <v>190</v>
      </c>
      <c r="E36" s="45" t="s">
        <v>22</v>
      </c>
      <c r="F36" s="45">
        <v>0.68300000000000005</v>
      </c>
      <c r="G36" s="45"/>
      <c r="H36" s="22">
        <f t="shared" si="1"/>
        <v>0</v>
      </c>
    </row>
    <row r="37" spans="1:8" ht="30" x14ac:dyDescent="0.2">
      <c r="A37" s="6">
        <v>25</v>
      </c>
      <c r="B37" s="6" t="s">
        <v>127</v>
      </c>
      <c r="C37" s="6" t="s">
        <v>182</v>
      </c>
      <c r="D37" s="21" t="s">
        <v>191</v>
      </c>
      <c r="E37" s="45" t="s">
        <v>122</v>
      </c>
      <c r="F37" s="45">
        <v>683</v>
      </c>
      <c r="G37" s="45"/>
      <c r="H37" s="22">
        <f t="shared" si="1"/>
        <v>0</v>
      </c>
    </row>
    <row r="38" spans="1:8" ht="30" x14ac:dyDescent="0.2">
      <c r="A38" s="6">
        <v>26</v>
      </c>
      <c r="B38" s="6" t="s">
        <v>127</v>
      </c>
      <c r="C38" s="6" t="s">
        <v>182</v>
      </c>
      <c r="D38" s="21" t="s">
        <v>192</v>
      </c>
      <c r="E38" s="45" t="s">
        <v>122</v>
      </c>
      <c r="F38" s="45">
        <v>683</v>
      </c>
      <c r="G38" s="45"/>
      <c r="H38" s="22">
        <f t="shared" si="1"/>
        <v>0</v>
      </c>
    </row>
    <row r="39" spans="1:8" ht="30" x14ac:dyDescent="0.2">
      <c r="A39" s="6">
        <v>27</v>
      </c>
      <c r="B39" s="6" t="s">
        <v>127</v>
      </c>
      <c r="C39" s="6" t="s">
        <v>182</v>
      </c>
      <c r="D39" s="21" t="s">
        <v>193</v>
      </c>
      <c r="E39" s="45" t="s">
        <v>122</v>
      </c>
      <c r="F39" s="45">
        <v>683</v>
      </c>
      <c r="G39" s="45"/>
      <c r="H39" s="22">
        <f t="shared" si="1"/>
        <v>0</v>
      </c>
    </row>
    <row r="40" spans="1:8" ht="30" x14ac:dyDescent="0.2">
      <c r="A40" s="6">
        <v>28</v>
      </c>
      <c r="B40" s="6" t="s">
        <v>127</v>
      </c>
      <c r="C40" s="6" t="s">
        <v>182</v>
      </c>
      <c r="D40" s="21" t="s">
        <v>194</v>
      </c>
      <c r="E40" s="45" t="s">
        <v>122</v>
      </c>
      <c r="F40" s="45">
        <v>683</v>
      </c>
      <c r="G40" s="45"/>
      <c r="H40" s="22">
        <f t="shared" si="1"/>
        <v>0</v>
      </c>
    </row>
    <row r="41" spans="1:8" ht="15" x14ac:dyDescent="0.2">
      <c r="A41" s="6">
        <v>29</v>
      </c>
      <c r="B41" s="6" t="s">
        <v>127</v>
      </c>
      <c r="C41" s="6" t="s">
        <v>182</v>
      </c>
      <c r="D41" s="21" t="s">
        <v>195</v>
      </c>
      <c r="E41" s="45" t="s">
        <v>184</v>
      </c>
      <c r="F41" s="45">
        <v>10</v>
      </c>
      <c r="G41" s="45"/>
      <c r="H41" s="22">
        <f t="shared" si="1"/>
        <v>0</v>
      </c>
    </row>
    <row r="42" spans="1:8" ht="30" x14ac:dyDescent="0.2">
      <c r="A42" s="6">
        <v>30</v>
      </c>
      <c r="B42" s="6" t="s">
        <v>127</v>
      </c>
      <c r="C42" s="6" t="s">
        <v>182</v>
      </c>
      <c r="D42" s="21" t="s">
        <v>196</v>
      </c>
      <c r="E42" s="45" t="s">
        <v>184</v>
      </c>
      <c r="F42" s="45">
        <v>18</v>
      </c>
      <c r="G42" s="45"/>
      <c r="H42" s="22">
        <f t="shared" si="1"/>
        <v>0</v>
      </c>
    </row>
    <row r="43" spans="1:8" ht="15" x14ac:dyDescent="0.2">
      <c r="A43" s="6">
        <v>31</v>
      </c>
      <c r="B43" s="6" t="s">
        <v>127</v>
      </c>
      <c r="C43" s="6" t="s">
        <v>182</v>
      </c>
      <c r="D43" s="21" t="s">
        <v>197</v>
      </c>
      <c r="E43" s="45" t="s">
        <v>198</v>
      </c>
      <c r="F43" s="45">
        <v>18</v>
      </c>
      <c r="G43" s="45"/>
      <c r="H43" s="22">
        <f t="shared" si="1"/>
        <v>0</v>
      </c>
    </row>
    <row r="44" spans="1:8" ht="15" x14ac:dyDescent="0.2">
      <c r="A44" s="6">
        <v>32</v>
      </c>
      <c r="B44" s="6" t="s">
        <v>127</v>
      </c>
      <c r="C44" s="6" t="s">
        <v>182</v>
      </c>
      <c r="D44" s="21" t="s">
        <v>199</v>
      </c>
      <c r="E44" s="45" t="s">
        <v>184</v>
      </c>
      <c r="F44" s="45">
        <v>10</v>
      </c>
      <c r="G44" s="45"/>
      <c r="H44" s="22">
        <f t="shared" si="1"/>
        <v>0</v>
      </c>
    </row>
    <row r="45" spans="1:8" ht="30" x14ac:dyDescent="0.2">
      <c r="A45" s="6">
        <v>33</v>
      </c>
      <c r="B45" s="6" t="s">
        <v>127</v>
      </c>
      <c r="C45" s="6" t="s">
        <v>182</v>
      </c>
      <c r="D45" s="21" t="s">
        <v>200</v>
      </c>
      <c r="E45" s="45" t="s">
        <v>201</v>
      </c>
      <c r="F45" s="45">
        <v>3</v>
      </c>
      <c r="G45" s="45"/>
      <c r="H45" s="22">
        <f t="shared" si="1"/>
        <v>0</v>
      </c>
    </row>
    <row r="46" spans="1:8" ht="15" x14ac:dyDescent="0.2">
      <c r="A46" s="6"/>
      <c r="B46" s="6"/>
      <c r="C46" s="6"/>
      <c r="D46" s="36" t="s">
        <v>202</v>
      </c>
      <c r="E46" s="36"/>
      <c r="F46" s="27"/>
      <c r="G46" s="37"/>
      <c r="H46" s="37">
        <f>SUM(H30:H45)</f>
        <v>0</v>
      </c>
    </row>
    <row r="47" spans="1:8" ht="15.75" x14ac:dyDescent="0.2">
      <c r="A47" s="48" t="s">
        <v>10</v>
      </c>
      <c r="B47" s="38" t="s">
        <v>10</v>
      </c>
      <c r="C47" s="29" t="s">
        <v>157</v>
      </c>
      <c r="D47" s="30" t="s">
        <v>203</v>
      </c>
      <c r="E47" s="31" t="s">
        <v>10</v>
      </c>
      <c r="F47" s="31" t="s">
        <v>10</v>
      </c>
      <c r="G47" s="31" t="s">
        <v>10</v>
      </c>
      <c r="H47" s="31" t="s">
        <v>10</v>
      </c>
    </row>
    <row r="48" spans="1:8" ht="15" x14ac:dyDescent="0.2">
      <c r="A48" s="6">
        <v>34</v>
      </c>
      <c r="B48" s="6" t="s">
        <v>127</v>
      </c>
      <c r="C48" s="6" t="s">
        <v>182</v>
      </c>
      <c r="D48" s="21" t="s">
        <v>204</v>
      </c>
      <c r="E48" s="45" t="s">
        <v>122</v>
      </c>
      <c r="F48" s="45">
        <v>29</v>
      </c>
      <c r="G48" s="45"/>
      <c r="H48" s="22">
        <f>F48*G48</f>
        <v>0</v>
      </c>
    </row>
    <row r="49" spans="1:8" ht="15" x14ac:dyDescent="0.2">
      <c r="A49" s="6">
        <v>35</v>
      </c>
      <c r="B49" s="6" t="s">
        <v>127</v>
      </c>
      <c r="C49" s="6" t="s">
        <v>182</v>
      </c>
      <c r="D49" s="21" t="s">
        <v>205</v>
      </c>
      <c r="E49" s="45" t="s">
        <v>122</v>
      </c>
      <c r="F49" s="45">
        <v>29</v>
      </c>
      <c r="G49" s="45"/>
      <c r="H49" s="22">
        <f>F49*G49</f>
        <v>0</v>
      </c>
    </row>
    <row r="50" spans="1:8" ht="15" x14ac:dyDescent="0.2">
      <c r="A50" s="27"/>
      <c r="B50" s="27"/>
      <c r="C50" s="27"/>
      <c r="D50" s="36" t="s">
        <v>206</v>
      </c>
      <c r="E50" s="36"/>
      <c r="F50" s="27"/>
      <c r="G50" s="37"/>
      <c r="H50" s="37">
        <f>SUM(H48:H49)</f>
        <v>0</v>
      </c>
    </row>
    <row r="51" spans="1:8" ht="15.75" x14ac:dyDescent="0.2">
      <c r="A51" s="13"/>
      <c r="B51" s="13"/>
      <c r="C51" s="14"/>
      <c r="D51" s="15"/>
      <c r="E51" s="56" t="s">
        <v>110</v>
      </c>
      <c r="F51" s="56"/>
      <c r="G51" s="56"/>
      <c r="H51" s="26">
        <f>H21+H25+H28+H50+H46</f>
        <v>0</v>
      </c>
    </row>
    <row r="52" spans="1:8" ht="15" x14ac:dyDescent="0.2">
      <c r="A52" s="13"/>
      <c r="B52" s="13"/>
      <c r="C52" s="14"/>
      <c r="D52" s="15"/>
      <c r="E52" s="57" t="s">
        <v>111</v>
      </c>
      <c r="F52" s="57"/>
      <c r="G52" s="57"/>
      <c r="H52" s="18">
        <f>ROUND(H51*0.23,2)</f>
        <v>0</v>
      </c>
    </row>
    <row r="53" spans="1:8" ht="15.75" x14ac:dyDescent="0.2">
      <c r="A53" s="13"/>
      <c r="B53" s="13"/>
      <c r="C53" s="14"/>
      <c r="D53" s="15"/>
      <c r="E53" s="58" t="s">
        <v>112</v>
      </c>
      <c r="F53" s="58"/>
      <c r="G53" s="58"/>
      <c r="H53" s="19">
        <f>H51+H52</f>
        <v>0</v>
      </c>
    </row>
  </sheetData>
  <mergeCells count="12">
    <mergeCell ref="E51:G51"/>
    <mergeCell ref="E52:G52"/>
    <mergeCell ref="E53:G53"/>
    <mergeCell ref="A1:H2"/>
    <mergeCell ref="A3:H3"/>
    <mergeCell ref="A4:A5"/>
    <mergeCell ref="B4:C4"/>
    <mergeCell ref="D4:D5"/>
    <mergeCell ref="E4:E5"/>
    <mergeCell ref="F4:F5"/>
    <mergeCell ref="G4:G5"/>
    <mergeCell ref="H4:H5"/>
  </mergeCells>
  <printOptions horizontalCentered="1"/>
  <pageMargins left="1.1812499999999999" right="0.59027777777777801" top="0.39374999999999999" bottom="0.39374999999999999" header="0.51180555555555496" footer="0.51180555555555496"/>
  <pageSetup paperSize="0" scale="0" firstPageNumber="0" fitToHeight="2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3"/>
  <sheetViews>
    <sheetView zoomScale="75" zoomScaleNormal="75" workbookViewId="0">
      <selection sqref="A1:D2"/>
    </sheetView>
  </sheetViews>
  <sheetFormatPr defaultRowHeight="12.75" x14ac:dyDescent="0.2"/>
  <cols>
    <col min="1" max="1" width="6.42578125" style="1"/>
    <col min="2" max="2" width="17.5703125" style="2"/>
    <col min="3" max="3" width="94" style="3"/>
    <col min="4" max="4" width="21" style="2"/>
    <col min="5" max="248" width="10.140625" style="2"/>
    <col min="249" max="1025" width="9"/>
  </cols>
  <sheetData>
    <row r="1" spans="1:1024" x14ac:dyDescent="0.2">
      <c r="A1" s="59" t="s">
        <v>218</v>
      </c>
      <c r="B1" s="59"/>
      <c r="C1" s="59"/>
      <c r="D1" s="59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</row>
    <row r="2" spans="1:1024" x14ac:dyDescent="0.2">
      <c r="A2" s="59"/>
      <c r="B2" s="59"/>
      <c r="C2" s="59"/>
      <c r="D2" s="59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</row>
    <row r="3" spans="1:1024" ht="42.4" customHeight="1" x14ac:dyDescent="0.2">
      <c r="A3" s="60" t="s">
        <v>207</v>
      </c>
      <c r="B3" s="60"/>
      <c r="C3" s="60"/>
      <c r="D3" s="60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</row>
    <row r="4" spans="1:1024" s="4" customFormat="1" ht="15.75" customHeight="1" x14ac:dyDescent="0.2">
      <c r="A4" s="61" t="s">
        <v>1</v>
      </c>
      <c r="B4" s="62" t="s">
        <v>9</v>
      </c>
      <c r="C4" s="62" t="s">
        <v>3</v>
      </c>
      <c r="D4" s="62" t="s">
        <v>7</v>
      </c>
      <c r="AMG4"/>
      <c r="AMH4"/>
      <c r="AMI4"/>
      <c r="AMJ4"/>
    </row>
    <row r="5" spans="1:1024" s="5" customFormat="1" ht="24.75" customHeight="1" x14ac:dyDescent="0.2">
      <c r="A5" s="61"/>
      <c r="B5" s="62"/>
      <c r="C5" s="62"/>
      <c r="D5" s="62"/>
      <c r="AMG5"/>
      <c r="AMH5"/>
      <c r="AMI5"/>
      <c r="AMJ5"/>
    </row>
    <row r="6" spans="1:1024" s="23" customFormat="1" ht="15" x14ac:dyDescent="0.2">
      <c r="A6" s="27">
        <v>1</v>
      </c>
      <c r="B6" s="27" t="s">
        <v>11</v>
      </c>
      <c r="C6" s="50" t="s">
        <v>208</v>
      </c>
      <c r="D6" s="37"/>
      <c r="AMH6"/>
      <c r="AMI6"/>
      <c r="AMJ6"/>
    </row>
    <row r="7" spans="1:1024" s="24" customFormat="1" ht="15.75" x14ac:dyDescent="0.2">
      <c r="A7" s="51">
        <v>2</v>
      </c>
      <c r="B7" s="52" t="s">
        <v>18</v>
      </c>
      <c r="C7" s="50" t="s">
        <v>209</v>
      </c>
      <c r="D7" s="37"/>
      <c r="AMG7" s="23"/>
      <c r="AMH7"/>
      <c r="AMI7"/>
      <c r="AMJ7"/>
    </row>
    <row r="8" spans="1:1024" ht="15" x14ac:dyDescent="0.2">
      <c r="A8" s="27">
        <v>3</v>
      </c>
      <c r="B8" s="52" t="s">
        <v>40</v>
      </c>
      <c r="C8" s="50" t="s">
        <v>210</v>
      </c>
      <c r="D8" s="37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</row>
    <row r="9" spans="1:1024" ht="15" x14ac:dyDescent="0.2">
      <c r="A9" s="27">
        <v>4</v>
      </c>
      <c r="B9" s="52" t="s">
        <v>48</v>
      </c>
      <c r="C9" s="50" t="s">
        <v>211</v>
      </c>
      <c r="D9" s="37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</row>
    <row r="10" spans="1:1024" ht="15" x14ac:dyDescent="0.2">
      <c r="A10" s="27">
        <v>5</v>
      </c>
      <c r="B10" s="52" t="s">
        <v>63</v>
      </c>
      <c r="C10" s="50" t="s">
        <v>212</v>
      </c>
      <c r="D10" s="37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</row>
    <row r="11" spans="1:1024" ht="15" x14ac:dyDescent="0.2">
      <c r="A11" s="27">
        <v>6</v>
      </c>
      <c r="B11" s="52" t="s">
        <v>77</v>
      </c>
      <c r="C11" s="50" t="s">
        <v>213</v>
      </c>
      <c r="D11" s="3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</row>
    <row r="12" spans="1:1024" ht="15" x14ac:dyDescent="0.2">
      <c r="A12" s="27">
        <v>7</v>
      </c>
      <c r="B12" s="52" t="s">
        <v>84</v>
      </c>
      <c r="C12" s="50" t="s">
        <v>214</v>
      </c>
      <c r="D12" s="3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</row>
    <row r="13" spans="1:1024" ht="15" x14ac:dyDescent="0.2">
      <c r="A13" s="27">
        <v>8</v>
      </c>
      <c r="B13" s="52" t="s">
        <v>101</v>
      </c>
      <c r="C13" s="50" t="s">
        <v>215</v>
      </c>
      <c r="D13" s="3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</row>
    <row r="14" spans="1:1024" ht="15" x14ac:dyDescent="0.2">
      <c r="A14" s="27">
        <v>9</v>
      </c>
      <c r="B14" s="27" t="s">
        <v>114</v>
      </c>
      <c r="C14" s="50" t="s">
        <v>216</v>
      </c>
      <c r="D14" s="3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</row>
    <row r="15" spans="1:1024" ht="15" x14ac:dyDescent="0.2">
      <c r="A15" s="27">
        <v>10</v>
      </c>
      <c r="B15" s="27" t="s">
        <v>114</v>
      </c>
      <c r="C15" s="50" t="s">
        <v>217</v>
      </c>
      <c r="D15" s="3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</row>
    <row r="16" spans="1:1024" ht="15" x14ac:dyDescent="0.2">
      <c r="A16" s="27">
        <v>11</v>
      </c>
      <c r="B16" s="27" t="s">
        <v>157</v>
      </c>
      <c r="C16" s="50" t="s">
        <v>158</v>
      </c>
      <c r="D16" s="3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</row>
    <row r="17" spans="1:248" ht="15" x14ac:dyDescent="0.2">
      <c r="A17" s="27">
        <v>12</v>
      </c>
      <c r="B17" s="27" t="s">
        <v>157</v>
      </c>
      <c r="C17" s="50" t="s">
        <v>174</v>
      </c>
      <c r="D17" s="3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</row>
    <row r="18" spans="1:248" ht="15" x14ac:dyDescent="0.2">
      <c r="A18" s="27">
        <v>13</v>
      </c>
      <c r="B18" s="27" t="s">
        <v>157</v>
      </c>
      <c r="C18" s="50" t="s">
        <v>178</v>
      </c>
      <c r="D18" s="37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</row>
    <row r="19" spans="1:248" ht="15" x14ac:dyDescent="0.2">
      <c r="A19" s="27">
        <v>14</v>
      </c>
      <c r="B19" s="27" t="s">
        <v>157</v>
      </c>
      <c r="C19" s="50" t="s">
        <v>181</v>
      </c>
      <c r="D19" s="37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</row>
    <row r="20" spans="1:248" ht="15" x14ac:dyDescent="0.2">
      <c r="A20" s="27">
        <v>15</v>
      </c>
      <c r="B20" s="27" t="s">
        <v>157</v>
      </c>
      <c r="C20" s="50" t="s">
        <v>203</v>
      </c>
      <c r="D20" s="37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</row>
    <row r="21" spans="1:248" ht="15.75" x14ac:dyDescent="0.2">
      <c r="A21" s="49"/>
      <c r="B21" s="53"/>
      <c r="C21" s="55" t="s">
        <v>110</v>
      </c>
      <c r="D21" s="16">
        <f>SUM(D6:D20)</f>
        <v>0</v>
      </c>
      <c r="F21" s="17"/>
      <c r="G21" s="17"/>
    </row>
    <row r="22" spans="1:248" ht="15.75" x14ac:dyDescent="0.2">
      <c r="A22" s="25"/>
      <c r="B22" s="54"/>
      <c r="C22" s="55" t="s">
        <v>111</v>
      </c>
      <c r="D22" s="16">
        <f>ROUND(D21*0.23,2)</f>
        <v>0</v>
      </c>
      <c r="F22"/>
      <c r="G22"/>
    </row>
    <row r="23" spans="1:248" ht="15.75" x14ac:dyDescent="0.2">
      <c r="A23" s="25"/>
      <c r="B23" s="54"/>
      <c r="C23" s="55" t="s">
        <v>112</v>
      </c>
      <c r="D23" s="19">
        <f>D21+D22</f>
        <v>0</v>
      </c>
      <c r="F23" s="20"/>
      <c r="G23" s="20"/>
    </row>
  </sheetData>
  <mergeCells count="6">
    <mergeCell ref="A1:D2"/>
    <mergeCell ref="A3:D3"/>
    <mergeCell ref="A4:A5"/>
    <mergeCell ref="B4:B5"/>
    <mergeCell ref="C4:C5"/>
    <mergeCell ref="D4:D5"/>
  </mergeCells>
  <printOptions horizontalCentered="1"/>
  <pageMargins left="1.1812499999999999" right="0.59027777777777801" top="0.39374999999999999" bottom="0.39374999999999999" header="0.51180555555555496" footer="0.51180555555555496"/>
  <pageSetup paperSize="9" firstPageNumber="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28</vt:i4>
      </vt:variant>
    </vt:vector>
  </HeadingPairs>
  <TitlesOfParts>
    <vt:vector size="32" baseType="lpstr">
      <vt:lpstr>KI DR</vt:lpstr>
      <vt:lpstr>KI EL</vt:lpstr>
      <vt:lpstr>KI TEL</vt:lpstr>
      <vt:lpstr>ZZT</vt:lpstr>
      <vt:lpstr>'KI DR'!Obszar_wydruku</vt:lpstr>
      <vt:lpstr>'KI EL'!Obszar_wydruku</vt:lpstr>
      <vt:lpstr>'KI TEL'!Obszar_wydruku</vt:lpstr>
      <vt:lpstr>ZZT!Obszar_wydruku</vt:lpstr>
      <vt:lpstr>'KI DR'!Print_Area_0</vt:lpstr>
      <vt:lpstr>'KI EL'!Print_Area_0</vt:lpstr>
      <vt:lpstr>'KI TEL'!Print_Area_0</vt:lpstr>
      <vt:lpstr>'KI DR'!Print_Area_0_0</vt:lpstr>
      <vt:lpstr>'KI EL'!Print_Area_0_0</vt:lpstr>
      <vt:lpstr>'KI TEL'!Print_Area_0_0</vt:lpstr>
      <vt:lpstr>'KI DR'!Print_Area_0_0_0</vt:lpstr>
      <vt:lpstr>'KI EL'!Print_Area_0_0_0</vt:lpstr>
      <vt:lpstr>'KI TEL'!Print_Area_0_0_0</vt:lpstr>
      <vt:lpstr>'KI DR'!Print_Area_0_0_0_0</vt:lpstr>
      <vt:lpstr>'KI EL'!Print_Area_0_0_0_0</vt:lpstr>
      <vt:lpstr>'KI TEL'!Print_Area_0_0_0_0</vt:lpstr>
      <vt:lpstr>'KI DR'!Print_Area_0_0_0_0_0</vt:lpstr>
      <vt:lpstr>'KI EL'!Print_Area_0_0_0_0_0</vt:lpstr>
      <vt:lpstr>'KI TEL'!Print_Area_0_0_0_0_0</vt:lpstr>
      <vt:lpstr>'KI DR'!Print_Area_0_0_0_0_0_0</vt:lpstr>
      <vt:lpstr>'KI EL'!Print_Area_0_0_0_0_0_0</vt:lpstr>
      <vt:lpstr>'KI TEL'!Print_Area_0_0_0_0_0_0</vt:lpstr>
      <vt:lpstr>'KI DR'!Print_Area_0_0_0_0_0_0_0</vt:lpstr>
      <vt:lpstr>'KI EL'!Print_Area_0_0_0_0_0_0_0</vt:lpstr>
      <vt:lpstr>'KI TEL'!Print_Area_0_0_0_0_0_0_0</vt:lpstr>
      <vt:lpstr>'KI DR'!Print_Area_0_0_0_0_0_0_0_0</vt:lpstr>
      <vt:lpstr>'KI EL'!Print_Area_0_0_0_0_0_0_0_0</vt:lpstr>
      <vt:lpstr>'KI TEL'!Print_Area_0_0_0_0_0_0_0_0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Grams Paweł</dc:creator>
  <dc:description/>
  <cp:lastModifiedBy>Kwiecień Magdalena</cp:lastModifiedBy>
  <cp:revision>36</cp:revision>
  <dcterms:created xsi:type="dcterms:W3CDTF">2019-11-04T13:21:57Z</dcterms:created>
  <dcterms:modified xsi:type="dcterms:W3CDTF">2020-12-03T10:18:42Z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