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585" activeTab="4"/>
  </bookViews>
  <sheets>
    <sheet name="Podstawowe Usługi Serwisowe A" sheetId="1" r:id="rId1"/>
    <sheet name="Przeglądy okresowe B" sheetId="4" r:id="rId2"/>
    <sheet name="Typowe naprawy i usługi C" sheetId="3" r:id="rId3"/>
    <sheet name="Pozostałe naprawy D" sheetId="5" r:id="rId4"/>
    <sheet name="Materialy Eksploatacyjne E" sheetId="7" r:id="rId5"/>
    <sheet name="SUMA" sheetId="6" r:id="rId6"/>
  </sheets>
  <definedNames>
    <definedName name="_xlnm.Print_Area" localSheetId="4">'Materialy Eksploatacyjne E'!$A$1:$F$58</definedName>
    <definedName name="_xlnm.Print_Area" localSheetId="0">'Podstawowe Usługi Serwisowe A'!$A$1:$E$32</definedName>
    <definedName name="_xlnm.Print_Area" localSheetId="3">'Pozostałe naprawy D'!$A$1:$F$18</definedName>
    <definedName name="_xlnm.Print_Area" localSheetId="1">'Przeglądy okresowe B'!$A$1:$F$44</definedName>
    <definedName name="_xlnm.Print_Area" localSheetId="2">'Typowe naprawy i usługi C'!$A$1:$E$158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6" l="1"/>
  <c r="D40" i="6" l="1"/>
  <c r="D43" i="6" s="1"/>
  <c r="F26" i="7" l="1"/>
  <c r="E147" i="3" l="1"/>
  <c r="E126" i="3"/>
  <c r="E105" i="3"/>
  <c r="E84" i="3"/>
  <c r="E63" i="3"/>
  <c r="E41" i="3"/>
  <c r="E20" i="3"/>
  <c r="N20" i="6" l="1"/>
  <c r="P21" i="6" s="1"/>
  <c r="E131" i="3" l="1"/>
  <c r="F34" i="7" l="1"/>
  <c r="F33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8" i="7"/>
  <c r="D6" i="5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7" i="4"/>
  <c r="E9" i="1"/>
  <c r="E10" i="1"/>
  <c r="E11" i="1"/>
  <c r="E12" i="1"/>
  <c r="E13" i="1"/>
  <c r="E14" i="1"/>
  <c r="E15" i="1"/>
  <c r="E8" i="1"/>
  <c r="F27" i="7" l="1"/>
  <c r="F23" i="4"/>
  <c r="F35" i="7"/>
  <c r="E6" i="5"/>
  <c r="F6" i="5" s="1"/>
  <c r="E16" i="1"/>
  <c r="E40" i="3"/>
  <c r="E39" i="3"/>
  <c r="F36" i="7" l="1"/>
  <c r="D16" i="6" s="1"/>
  <c r="E16" i="3"/>
  <c r="E17" i="3"/>
  <c r="E18" i="3"/>
  <c r="E83" i="3" l="1"/>
  <c r="E82" i="3"/>
  <c r="E146" i="3"/>
  <c r="E145" i="3"/>
  <c r="E125" i="3"/>
  <c r="E124" i="3"/>
  <c r="E104" i="3"/>
  <c r="E103" i="3"/>
  <c r="E62" i="3"/>
  <c r="E61" i="3"/>
  <c r="E19" i="3"/>
  <c r="E142" i="3" l="1"/>
  <c r="E143" i="3"/>
  <c r="E144" i="3"/>
  <c r="E139" i="3"/>
  <c r="E140" i="3"/>
  <c r="E141" i="3"/>
  <c r="E137" i="3"/>
  <c r="E138" i="3"/>
  <c r="E132" i="3"/>
  <c r="E133" i="3"/>
  <c r="E134" i="3"/>
  <c r="E135" i="3"/>
  <c r="E136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10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89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68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47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25" i="3"/>
  <c r="E9" i="3"/>
  <c r="E10" i="3"/>
  <c r="E11" i="3"/>
  <c r="E12" i="3"/>
  <c r="E13" i="3"/>
  <c r="E14" i="3"/>
  <c r="E15" i="3"/>
  <c r="E8" i="3"/>
  <c r="E127" i="3" l="1"/>
  <c r="E106" i="3"/>
  <c r="E42" i="3"/>
  <c r="E64" i="3"/>
  <c r="E85" i="3"/>
  <c r="E21" i="3"/>
  <c r="E148" i="3"/>
  <c r="F7" i="5"/>
  <c r="D12" i="6" l="1"/>
  <c r="E149" i="3"/>
  <c r="D4" i="6" s="1"/>
  <c r="D7" i="6" l="1"/>
  <c r="D14" i="6"/>
  <c r="D20" i="6" s="1"/>
  <c r="F20" i="6" s="1"/>
  <c r="D8" i="6" l="1"/>
</calcChain>
</file>

<file path=xl/sharedStrings.xml><?xml version="1.0" encoding="utf-8"?>
<sst xmlns="http://schemas.openxmlformats.org/spreadsheetml/2006/main" count="513" uniqueCount="165">
  <si>
    <t>Lp.</t>
  </si>
  <si>
    <t>Opis usługi</t>
  </si>
  <si>
    <t>Ilość</t>
  </si>
  <si>
    <t xml:space="preserve">Cena jednostkowa  netto   </t>
  </si>
  <si>
    <t>[ zł ]</t>
  </si>
  <si>
    <t>Wartość  netto                    [ zł ]</t>
  </si>
  <si>
    <t>1.</t>
  </si>
  <si>
    <r>
      <t xml:space="preserve">Okresowe badania techniczne na stacji kontroli pojazdów: samochody osobowe oraz ciężarowe do 3,5t dopuszczalnej masy całkowitej </t>
    </r>
    <r>
      <rPr>
        <vertAlign val="superscript"/>
        <sz val="8"/>
        <color theme="1"/>
        <rFont val="Verdana"/>
        <family val="2"/>
        <charset val="238"/>
      </rPr>
      <t>1)</t>
    </r>
  </si>
  <si>
    <t>3.</t>
  </si>
  <si>
    <t>Naprawa jednej opony (demontaż, montaż, wyważanie) samochody osobowe i ciężarowe do 3,5 t</t>
  </si>
  <si>
    <t>4.</t>
  </si>
  <si>
    <t>5.</t>
  </si>
  <si>
    <t>2.</t>
  </si>
  <si>
    <t>FORMULARZ CENOWY</t>
  </si>
  <si>
    <t>Część A. Podstawowe Usługi Serwisowe</t>
  </si>
  <si>
    <t>(Nazwa Wykonawcy)</t>
  </si>
  <si>
    <t>SERWIS I NAPRAWA SAMOCHODÓW SŁUŻBOWYCH BĘDĄCYCH W DYSPOZYCJI GDDKiA ODDZIAŁ W ZIELONEJ GÓRZE – ODDZIAŁ GDDKiA.</t>
  </si>
  <si>
    <t>Uwaga:</t>
  </si>
  <si>
    <t>Rzeczywista ilość usług uzależniona będzie od ilości posiadanych samochodów, których ilość może ulec zmianie w okresie trwania umowy.</t>
  </si>
  <si>
    <r>
      <rPr>
        <sz val="8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Należy podać ceny urzędowe. Cena ta może ulec zmianie w przypadku zmiany ceny urzędowej.                             </t>
    </r>
  </si>
  <si>
    <t>Rodzaj pojazdu - marka i typ</t>
  </si>
  <si>
    <t>kol. 3 * kol.4</t>
  </si>
  <si>
    <t>I. Kompletna wymiana rozrządu z częściami:</t>
  </si>
  <si>
    <t>Renaul Fluence</t>
  </si>
  <si>
    <t>Fiat Panda</t>
  </si>
  <si>
    <t>Dacia Duster</t>
  </si>
  <si>
    <t>6.</t>
  </si>
  <si>
    <t>7.</t>
  </si>
  <si>
    <t>8.</t>
  </si>
  <si>
    <t>9.</t>
  </si>
  <si>
    <t>10.</t>
  </si>
  <si>
    <t>11.</t>
  </si>
  <si>
    <t xml:space="preserve">Skoda Fabia </t>
  </si>
  <si>
    <t>Mercedes Vito</t>
  </si>
  <si>
    <t>Nissan Tiida</t>
  </si>
  <si>
    <t>Nissan Qashqai</t>
  </si>
  <si>
    <t>Land Rover</t>
  </si>
  <si>
    <t>Toyota Avensis</t>
  </si>
  <si>
    <t>12.</t>
  </si>
  <si>
    <t>13.</t>
  </si>
  <si>
    <t>14.</t>
  </si>
  <si>
    <t>15.</t>
  </si>
  <si>
    <t>16.</t>
  </si>
  <si>
    <t>17.</t>
  </si>
  <si>
    <t>Nissan Navara</t>
  </si>
  <si>
    <t>Ford Ranger</t>
  </si>
  <si>
    <t>SUMA:</t>
  </si>
  <si>
    <t>II. Sprawdzenie i regulacja geometrii przedniego zawieszenia:</t>
  </si>
  <si>
    <t>III. Serwis klimatyzacji:</t>
  </si>
  <si>
    <t>IV. Wymiana świec zapłonowych lub żarowych ze świecami:</t>
  </si>
  <si>
    <t>VII. Diagnostyka silnika:</t>
  </si>
  <si>
    <t>Razem netto (część C poz. I-VII):</t>
  </si>
  <si>
    <t xml:space="preserve">                                                           </t>
  </si>
  <si>
    <t>Podpis Wykonawcy/Pełnomocnika)</t>
  </si>
  <si>
    <t xml:space="preserve"> Wymiana oleju (łącznie z materiałami), filtra oleju (łącznie z materiałami), filtra powietrza (łącznie z materiałami), filtra paliwa (łącznie z materiałami);</t>
  </si>
  <si>
    <t>Sprawdzenie i regulacja hamulca ręcznego. Skok jałowy pedała hamulca, luz w układzie kierowniczym;</t>
  </si>
  <si>
    <t>Sprawdzenie układu hamulcowego - klocki, tarcze, bębny, szczęki hamulcowe, korektor siły hamowania, stan osłon przegubów i luzów w przednim zawieszeniu;</t>
  </si>
  <si>
    <t>Szczelność - silnika, skrzyni biegów, tylny most, układ chłodzenia, układ paliwowy, układ hamulcowy, układ wydechowy, układ kierowniczy, naciągów pasków klinowych, położenia pedała sprzęgła, skok dźwigni hamulca.</t>
  </si>
  <si>
    <t>Olej Silnikowy</t>
  </si>
  <si>
    <t>Ilość wymian</t>
  </si>
  <si>
    <t>Renault Fluence</t>
  </si>
  <si>
    <t>5W/40</t>
  </si>
  <si>
    <t>10W/40</t>
  </si>
  <si>
    <t>15W/40</t>
  </si>
  <si>
    <t>kol. 4 * kol.5</t>
  </si>
  <si>
    <t>LP.</t>
  </si>
  <si>
    <t>PLANOWANA ILOŚĆ ROBOCZOGODZIN W TRAKCIE TRWANIA UMOWY</t>
  </si>
  <si>
    <t>CENA JEDNOSTKOWA NETTO ZA ROBOCZOGODZINĘ</t>
  </si>
  <si>
    <t>WARTOŚĆ ROBOCIZNY NETTO</t>
  </si>
  <si>
    <t xml:space="preserve">PLANOWANA WARTOŚĆ </t>
  </si>
  <si>
    <t>WARTOŚĆ NETTO</t>
  </si>
  <si>
    <t>4. [kol.2*kol.3]</t>
  </si>
  <si>
    <t>5. [1,5*kol.4]</t>
  </si>
  <si>
    <t>RAZEM netto (część D: kol 6):</t>
  </si>
  <si>
    <t>6.                             [kol. 4+kol.5}</t>
  </si>
  <si>
    <t xml:space="preserve">* Inne czynności naprawcze i usługi serwisowe nie wymienione w części A do C będą rozliczane jako suma kosztów robocizny (liczonej jako iloczyn ilości roboczogodzin i stawki) i materiałów użytych do tych czynności. </t>
  </si>
  <si>
    <t>Ze względu na brak możliwości przewidzenia zakresu „Pozostałych napraw i usług serwisowych”, a przede wszystkim czasochłonności i niezbędnych materiałów i części założono dla potrzeb ustalenia ceny ofertowej i  umownej:</t>
  </si>
  <si>
    <t xml:space="preserve"> - orientacyjna wartość materiałów i części  - **współczynnik uwzględnia założenie iż 60% ceny za wykonanie przedmiotu zamówienia – pozostałych napraw i usług serwisowych stanowić będzie cena za materiały.</t>
  </si>
  <si>
    <t>V. Wymiana klocków hamulcowych z klockami (przód):</t>
  </si>
  <si>
    <t>VI. Wymiana tarcz hamulcowych z tarczami i klockami (przód):</t>
  </si>
  <si>
    <t>brutto:</t>
  </si>
  <si>
    <t>VAT</t>
  </si>
  <si>
    <t>Załącznik nr 2</t>
  </si>
  <si>
    <t>18.</t>
  </si>
  <si>
    <t>19.</t>
  </si>
  <si>
    <t>Kia Sportage</t>
  </si>
  <si>
    <t>Mitsubishi Outlander</t>
  </si>
  <si>
    <t>5W/41</t>
  </si>
  <si>
    <r>
      <t xml:space="preserve">Okresowe badania techniczne na stacji kontroli pojazdów: pzyczepki samochodowe </t>
    </r>
    <r>
      <rPr>
        <vertAlign val="superscript"/>
        <sz val="8"/>
        <color theme="1"/>
        <rFont val="Verdana"/>
        <family val="2"/>
        <charset val="238"/>
      </rPr>
      <t>1)</t>
    </r>
  </si>
  <si>
    <t>VW Transporter</t>
  </si>
  <si>
    <t>VW Crafter</t>
  </si>
  <si>
    <r>
      <rPr>
        <b/>
        <vertAlign val="superscript"/>
        <sz val="11"/>
        <color theme="1"/>
        <rFont val="Calibri"/>
        <family val="2"/>
        <charset val="238"/>
        <scheme val="minor"/>
      </rPr>
      <t>1)</t>
    </r>
    <r>
      <rPr>
        <b/>
        <sz val="11"/>
        <color theme="1"/>
        <rFont val="Calibri"/>
        <family val="2"/>
        <charset val="238"/>
        <scheme val="minor"/>
      </rPr>
      <t xml:space="preserve"> Zaoferowane wycieraczki do szyb, muszą spełniać następujące parametry:</t>
    </r>
  </si>
  <si>
    <r>
      <t xml:space="preserve">Wycieraczki kpl. Wraz z wymianą </t>
    </r>
    <r>
      <rPr>
        <b/>
        <vertAlign val="superscript"/>
        <sz val="8"/>
        <color theme="1"/>
        <rFont val="Verdana"/>
        <family val="2"/>
        <charset val="238"/>
      </rPr>
      <t>1)</t>
    </r>
  </si>
  <si>
    <t>600mm, 400mm</t>
  </si>
  <si>
    <t>- bezprzegubowa</t>
  </si>
  <si>
    <t>- najwyższa jakość wykonania</t>
  </si>
  <si>
    <t>- wycieraczki w kaształcie spojlera (lepsza aerodynamika)</t>
  </si>
  <si>
    <t>- bezgłośna praca</t>
  </si>
  <si>
    <t>- czyszczenie bez smug</t>
  </si>
  <si>
    <t>- odporne na korozję</t>
  </si>
  <si>
    <t>600mm, 600mm</t>
  </si>
  <si>
    <t>650mm, 600mm</t>
  </si>
  <si>
    <t>550mm, 400mm</t>
  </si>
  <si>
    <t>530mm, 530mm</t>
  </si>
  <si>
    <t>700mm, 650mm</t>
  </si>
  <si>
    <t>600mm, 340mm</t>
  </si>
  <si>
    <t>600mm, 380mm</t>
  </si>
  <si>
    <t>650mm, 400mm</t>
  </si>
  <si>
    <t>450mm, 450mm</t>
  </si>
  <si>
    <t>500mm, 500mm</t>
  </si>
  <si>
    <t>600mm, 450mm</t>
  </si>
  <si>
    <t>Rodzaj płynu</t>
  </si>
  <si>
    <t>Ilość sztuk</t>
  </si>
  <si>
    <t xml:space="preserve"> netto (poz. 1 - 2)</t>
  </si>
  <si>
    <t>I - Wycieraczki kpl. przód wraz z wymianą</t>
  </si>
  <si>
    <t>II - zakup płynów do spryskiwaczy</t>
  </si>
  <si>
    <t>RAZEM netto część E (poz. I-II)</t>
  </si>
  <si>
    <t>Suma formularz A-E:</t>
  </si>
  <si>
    <t>Skoda Rapid</t>
  </si>
  <si>
    <t>Część E. Materiały eksploatacyjne.</t>
  </si>
  <si>
    <r>
      <t xml:space="preserve">Okresowe badania techniczne na stacji kontroli pojazdów: samochody specjalne do 3,5 t </t>
    </r>
    <r>
      <rPr>
        <vertAlign val="superscript"/>
        <sz val="8"/>
        <color theme="1"/>
        <rFont val="Verdana"/>
        <family val="2"/>
        <charset val="238"/>
      </rPr>
      <t>1)</t>
    </r>
  </si>
  <si>
    <r>
      <t>Część B. Typowe usługi - przeglądy okresowe</t>
    </r>
    <r>
      <rPr>
        <b/>
        <sz val="8"/>
        <color theme="1"/>
        <rFont val="Verdana"/>
        <family val="2"/>
        <charset val="238"/>
      </rPr>
      <t xml:space="preserve"> </t>
    </r>
    <r>
      <rPr>
        <b/>
        <vertAlign val="superscript"/>
        <sz val="8"/>
        <color theme="1"/>
        <rFont val="Verdana"/>
        <family val="2"/>
        <charset val="238"/>
      </rPr>
      <t>1)</t>
    </r>
    <r>
      <rPr>
        <b/>
        <sz val="8"/>
        <color theme="1"/>
        <rFont val="Verdana"/>
        <family val="2"/>
        <charset val="238"/>
      </rPr>
      <t>.</t>
    </r>
  </si>
  <si>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1) </t>
    </r>
    <r>
      <rPr>
        <b/>
        <sz val="11"/>
        <color theme="1"/>
        <rFont val="Calibri"/>
        <family val="2"/>
        <charset val="238"/>
        <scheme val="minor"/>
      </rPr>
      <t>Przegląd okresowy składa się z następujących czynności:</t>
    </r>
  </si>
  <si>
    <r>
      <t>Część C. Typowe naprawy i usługi serwisowe.</t>
    </r>
    <r>
      <rPr>
        <b/>
        <vertAlign val="superscript"/>
        <sz val="10"/>
        <color theme="1"/>
        <rFont val="Verdana"/>
        <family val="2"/>
        <charset val="238"/>
      </rPr>
      <t>*)</t>
    </r>
    <r>
      <rPr>
        <b/>
        <sz val="10"/>
        <color theme="1"/>
        <rFont val="Verdana"/>
        <family val="2"/>
        <charset val="238"/>
      </rPr>
      <t xml:space="preserve"> uwzględniając wszelkie koszty (w tym materiały).</t>
    </r>
  </si>
  <si>
    <r>
      <rPr>
        <vertAlign val="superscript"/>
        <sz val="11"/>
        <color theme="1"/>
        <rFont val="Calibri"/>
        <family val="2"/>
        <charset val="238"/>
        <scheme val="minor"/>
      </rPr>
      <t>*)</t>
    </r>
    <r>
      <rPr>
        <sz val="11"/>
        <color theme="1"/>
        <rFont val="Calibri"/>
        <family val="2"/>
        <charset val="238"/>
        <scheme val="minor"/>
      </rPr>
      <t xml:space="preserve"> W wykazie zawarto typowe naprawy i usługi serwisowe, które mogą wystąpić w trakcie trwania umowy. W cenach tych należy uwzględnićwszelkie koszty wykonania, koszty robocizny, częsci i materiałów eksploatacyjnych, narzutów itp..</t>
    </r>
  </si>
  <si>
    <r>
      <t>Część D. Pozostałe naprawy i usługi serwisowe.</t>
    </r>
    <r>
      <rPr>
        <b/>
        <sz val="8"/>
        <color theme="1"/>
        <rFont val="Verdana"/>
        <family val="2"/>
        <charset val="238"/>
      </rPr>
      <t xml:space="preserve"> </t>
    </r>
    <r>
      <rPr>
        <b/>
        <vertAlign val="superscript"/>
        <sz val="8"/>
        <color theme="1"/>
        <rFont val="Verdana"/>
        <family val="2"/>
        <charset val="238"/>
      </rPr>
      <t>*)</t>
    </r>
    <r>
      <rPr>
        <b/>
        <sz val="8"/>
        <color theme="1"/>
        <rFont val="Verdana"/>
        <family val="2"/>
        <charset val="238"/>
      </rPr>
      <t>.</t>
    </r>
  </si>
  <si>
    <t>Usługi serwisowe:</t>
  </si>
  <si>
    <t>Typowe usługi:</t>
  </si>
  <si>
    <t>Materiały eksploatacyjne:</t>
  </si>
  <si>
    <r>
      <t xml:space="preserve">Plyn do spryskiwaczy letni 5 litrów </t>
    </r>
    <r>
      <rPr>
        <vertAlign val="superscript"/>
        <sz val="10"/>
        <color theme="1"/>
        <rFont val="Verdana"/>
        <family val="2"/>
        <charset val="238"/>
      </rPr>
      <t>2)</t>
    </r>
  </si>
  <si>
    <r>
      <t xml:space="preserve">Płyn do spryskiwaczy zimowy 5 litrów 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</si>
  <si>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t>- Temperatura zamaraznia płynu zimowego nie mniejsza niż -22 stopnie C.</t>
  </si>
  <si>
    <t>- Płyn musi być bezpieczny dla plastyku, gum i lakieru</t>
  </si>
  <si>
    <t>- musi zapobiegać oblodzaniu dysz</t>
  </si>
  <si>
    <t>- musi mieć mozliwośc stosowania do spryskiwaczy reflektorów</t>
  </si>
  <si>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2) </t>
    </r>
    <r>
      <rPr>
        <b/>
        <sz val="11"/>
        <color theme="1"/>
        <rFont val="Calibri"/>
        <family val="2"/>
        <charset val="238"/>
        <scheme val="minor"/>
      </rPr>
      <t>Zaoferowane płyny muszą spełnić następujące parametry:</t>
    </r>
  </si>
  <si>
    <t>- Zapach płynu nie może być duszący, drażniący.</t>
  </si>
  <si>
    <t>- nie pozostawia smug</t>
  </si>
  <si>
    <t>550mm, 475mm</t>
  </si>
  <si>
    <t>Wymiana 4 opon z wyważeniem - samochody osobowe i ciężarowe do 3,5 t - koła stalowe</t>
  </si>
  <si>
    <t>Wymiana 4 kół z wyważeniem - samochody osobowe i ciężarowe do 3,5 t - koła stalowe</t>
  </si>
  <si>
    <t>Wymiana 4 kół z wyważeniem - samochody osobowe i ciężarowe do 3,5 t - koła aluminiowe</t>
  </si>
  <si>
    <t>Wymiana 4 opon z wyważeniem - samochody osobowe i ciężarowe do 3,5 t - koła aluminiowe</t>
  </si>
  <si>
    <r>
      <t xml:space="preserve">Cena jednostkowa  </t>
    </r>
    <r>
      <rPr>
        <b/>
        <u/>
        <sz val="8"/>
        <color theme="1"/>
        <rFont val="Verdana"/>
        <family val="2"/>
        <charset val="238"/>
      </rPr>
      <t>netto</t>
    </r>
  </si>
  <si>
    <r>
      <rPr>
        <u/>
        <sz val="11"/>
        <color theme="1"/>
        <rFont val="Calibri"/>
        <family val="2"/>
        <charset val="238"/>
        <scheme val="minor"/>
      </rPr>
      <t xml:space="preserve">                                    </t>
    </r>
    <r>
      <rPr>
        <sz val="11"/>
        <color theme="1"/>
        <rFont val="Calibri"/>
        <family val="2"/>
        <charset val="238"/>
        <scheme val="minor"/>
      </rPr>
      <t>dnia</t>
    </r>
    <r>
      <rPr>
        <u/>
        <sz val="11"/>
        <color theme="1"/>
        <rFont val="Calibri"/>
        <family val="2"/>
        <charset val="238"/>
        <scheme val="minor"/>
      </rPr>
      <t xml:space="preserve">              .         .</t>
    </r>
    <r>
      <rPr>
        <sz val="11"/>
        <color theme="1"/>
        <rFont val="Calibri"/>
        <family val="2"/>
        <charset val="238"/>
        <scheme val="minor"/>
      </rPr>
      <t>2020 roku</t>
    </r>
  </si>
  <si>
    <t>Renault Megane</t>
  </si>
  <si>
    <t>Opel Insignia</t>
  </si>
  <si>
    <t>Skada Rapid</t>
  </si>
  <si>
    <t>G.W.</t>
  </si>
  <si>
    <t>Żary</t>
  </si>
  <si>
    <t>Słubice</t>
  </si>
  <si>
    <t>Oddział</t>
  </si>
  <si>
    <t>Różnica</t>
  </si>
  <si>
    <t>36 miesięcy</t>
  </si>
  <si>
    <t>3 lata</t>
  </si>
  <si>
    <t>38 miesięcy</t>
  </si>
  <si>
    <t>Peugeot Partner</t>
  </si>
  <si>
    <t xml:space="preserve">RAZEM netto (część A:  poz. 1 – 8 ) </t>
  </si>
  <si>
    <t>600mm, 500mm</t>
  </si>
  <si>
    <t>wniosek</t>
  </si>
  <si>
    <t>2020r.</t>
  </si>
  <si>
    <t>2021r.</t>
  </si>
  <si>
    <t>RAZEM natto (część B: poz. 1 - 16)</t>
  </si>
  <si>
    <t xml:space="preserve"> - orientacyjna ilość roboczogodzin  - 110 godz. </t>
  </si>
  <si>
    <t xml:space="preserve"> netto (poz. 1 - 19)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</si>
</sst>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#,##0\ &quot;zł&quot;;\-#,##0\ &quot;zł&quot;"/>
    <numFmt numFmtId="7" formatCode="#,##0.00\ &quot;zł&quot;;\-#,##0.00\ &quot;zł&quot;"/>
    <numFmt numFmtId="164" formatCode="0;\-0;;@"/>
    <numFmt numFmtId="165" formatCode="#,##0.00\ &quot;zł&quot;"/>
    <numFmt numFmtId="166" formatCode="0&quot; rg&quot;"/>
    <numFmt numFmtId="167" formatCode="[$-F800]dddd\,\ mmmm\ dd\,\ yyyy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vertAlign val="superscript"/>
      <sz val="8"/>
      <color theme="1"/>
      <name val="Verdana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vertAlign val="superscript"/>
      <sz val="8"/>
      <color theme="1"/>
      <name val="Verdana"/>
      <family val="2"/>
      <charset val="238"/>
    </font>
    <font>
      <b/>
      <vertAlign val="superscript"/>
      <sz val="10"/>
      <color theme="1"/>
      <name val="Verdana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vertAlign val="superscript"/>
      <sz val="10"/>
      <color theme="1"/>
      <name val="Verdana"/>
      <family val="2"/>
      <charset val="238"/>
    </font>
    <font>
      <b/>
      <u/>
      <sz val="8"/>
      <color theme="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/>
    <xf numFmtId="4" fontId="2" fillId="0" borderId="6" xfId="0" applyNumberFormat="1" applyFont="1" applyBorder="1" applyAlignment="1">
      <alignment horizontal="center" vertical="center" wrapText="1"/>
    </xf>
    <xf numFmtId="0" fontId="9" fillId="3" borderId="16" xfId="0" applyFont="1" applyFill="1" applyBorder="1" applyAlignment="1"/>
    <xf numFmtId="0" fontId="9" fillId="3" borderId="17" xfId="0" applyFont="1" applyFill="1" applyBorder="1" applyAlignment="1"/>
    <xf numFmtId="0" fontId="9" fillId="3" borderId="18" xfId="0" applyFont="1" applyFill="1" applyBorder="1" applyAlignment="1"/>
    <xf numFmtId="0" fontId="7" fillId="3" borderId="19" xfId="0" applyFont="1" applyFill="1" applyBorder="1" applyAlignment="1">
      <alignment vertical="center"/>
    </xf>
    <xf numFmtId="0" fontId="7" fillId="3" borderId="20" xfId="0" applyFont="1" applyFill="1" applyBorder="1" applyAlignment="1">
      <alignment vertical="center"/>
    </xf>
    <xf numFmtId="0" fontId="7" fillId="3" borderId="21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3" fillId="0" borderId="0" xfId="0" applyFont="1"/>
    <xf numFmtId="0" fontId="10" fillId="0" borderId="0" xfId="0" applyFont="1" applyAlignment="1"/>
    <xf numFmtId="0" fontId="0" fillId="0" borderId="0" xfId="0" applyAlignment="1">
      <alignment horizontal="left" wrapText="1"/>
    </xf>
    <xf numFmtId="0" fontId="1" fillId="0" borderId="0" xfId="0" applyFont="1"/>
    <xf numFmtId="0" fontId="11" fillId="3" borderId="16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6" fillId="1" borderId="3" xfId="0" applyFont="1" applyFill="1" applyBorder="1" applyAlignment="1">
      <alignment horizontal="center" vertical="center" wrapText="1"/>
    </xf>
    <xf numFmtId="0" fontId="6" fillId="1" borderId="6" xfId="0" applyFont="1" applyFill="1" applyBorder="1" applyAlignment="1">
      <alignment horizontal="center" vertical="center" wrapText="1"/>
    </xf>
    <xf numFmtId="0" fontId="12" fillId="1" borderId="6" xfId="0" applyFont="1" applyFill="1" applyBorder="1" applyAlignment="1">
      <alignment horizontal="center" vertical="center" wrapText="1"/>
    </xf>
    <xf numFmtId="4" fontId="12" fillId="1" borderId="6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64" fontId="12" fillId="1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0" fillId="0" borderId="0" xfId="0" applyNumberFormat="1"/>
    <xf numFmtId="4" fontId="0" fillId="0" borderId="1" xfId="0" applyNumberFormat="1" applyBorder="1"/>
    <xf numFmtId="0" fontId="0" fillId="0" borderId="0" xfId="0" applyAlignment="1">
      <alignment horizontal="right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0" fontId="11" fillId="3" borderId="16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right" vertical="center" wrapText="1"/>
    </xf>
    <xf numFmtId="7" fontId="6" fillId="0" borderId="6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165" fontId="0" fillId="0" borderId="4" xfId="0" applyNumberForma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13" xfId="0" applyFont="1" applyBorder="1" applyAlignment="1">
      <alignment horizontal="right" vertical="center" wrapText="1"/>
    </xf>
    <xf numFmtId="165" fontId="6" fillId="0" borderId="6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5" fontId="6" fillId="0" borderId="14" xfId="0" applyNumberFormat="1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165" fontId="6" fillId="0" borderId="1" xfId="0" applyNumberFormat="1" applyFont="1" applyBorder="1" applyAlignment="1">
      <alignment horizontal="right" vertical="center" wrapText="1"/>
    </xf>
    <xf numFmtId="165" fontId="0" fillId="0" borderId="1" xfId="0" applyNumberFormat="1" applyBorder="1"/>
    <xf numFmtId="5" fontId="6" fillId="0" borderId="6" xfId="0" applyNumberFormat="1" applyFont="1" applyBorder="1" applyAlignment="1">
      <alignment horizontal="center" vertical="center" wrapText="1"/>
    </xf>
    <xf numFmtId="5" fontId="6" fillId="0" borderId="1" xfId="0" applyNumberFormat="1" applyFont="1" applyBorder="1" applyAlignment="1">
      <alignment vertical="center" wrapText="1"/>
    </xf>
    <xf numFmtId="166" fontId="6" fillId="0" borderId="1" xfId="0" applyNumberFormat="1" applyFont="1" applyBorder="1" applyAlignment="1">
      <alignment vertical="center" wrapText="1"/>
    </xf>
    <xf numFmtId="7" fontId="0" fillId="0" borderId="0" xfId="0" applyNumberFormat="1"/>
    <xf numFmtId="49" fontId="0" fillId="0" borderId="0" xfId="0" applyNumberFormat="1"/>
    <xf numFmtId="0" fontId="6" fillId="0" borderId="14" xfId="0" applyFont="1" applyBorder="1" applyAlignment="1">
      <alignment vertical="center" wrapText="1"/>
    </xf>
    <xf numFmtId="165" fontId="0" fillId="0" borderId="0" xfId="0" applyNumberFormat="1"/>
    <xf numFmtId="167" fontId="0" fillId="0" borderId="0" xfId="0" applyNumberFormat="1"/>
    <xf numFmtId="167" fontId="0" fillId="0" borderId="0" xfId="0" applyNumberForma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6" fillId="0" borderId="22" xfId="0" applyFont="1" applyBorder="1" applyAlignment="1">
      <alignment horizontal="right" vertical="center" wrapText="1"/>
    </xf>
    <xf numFmtId="0" fontId="6" fillId="0" borderId="1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11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right"/>
    </xf>
    <xf numFmtId="0" fontId="0" fillId="0" borderId="14" xfId="0" applyBorder="1" applyAlignment="1">
      <alignment horizontal="right"/>
    </xf>
    <xf numFmtId="0" fontId="12" fillId="0" borderId="22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left" vertical="center" wrapText="1"/>
    </xf>
    <xf numFmtId="0" fontId="12" fillId="3" borderId="20" xfId="0" applyFont="1" applyFill="1" applyBorder="1" applyAlignment="1">
      <alignment horizontal="left" vertical="center" wrapText="1"/>
    </xf>
    <xf numFmtId="0" fontId="12" fillId="3" borderId="21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BreakPreview" topLeftCell="A2" zoomScale="130" zoomScaleNormal="100" zoomScaleSheetLayoutView="130" workbookViewId="0">
      <selection activeCell="G12" sqref="G12"/>
    </sheetView>
  </sheetViews>
  <sheetFormatPr defaultRowHeight="15" x14ac:dyDescent="0.25"/>
  <cols>
    <col min="2" max="2" width="28.28515625" customWidth="1"/>
    <col min="3" max="3" width="12.7109375" customWidth="1"/>
    <col min="4" max="4" width="15" customWidth="1"/>
    <col min="5" max="5" width="19" customWidth="1"/>
  </cols>
  <sheetData>
    <row r="1" spans="1:5" x14ac:dyDescent="0.25">
      <c r="E1" s="39" t="s">
        <v>82</v>
      </c>
    </row>
    <row r="2" spans="1:5" ht="43.5" customHeight="1" x14ac:dyDescent="0.4">
      <c r="A2" s="80" t="s">
        <v>15</v>
      </c>
      <c r="B2" s="81"/>
      <c r="C2" s="12" t="s">
        <v>13</v>
      </c>
      <c r="D2" s="13"/>
      <c r="E2" s="14"/>
    </row>
    <row r="3" spans="1:5" ht="25.5" customHeight="1" x14ac:dyDescent="0.25">
      <c r="A3" s="82"/>
      <c r="B3" s="83"/>
      <c r="C3" s="15" t="s">
        <v>14</v>
      </c>
      <c r="D3" s="16"/>
      <c r="E3" s="17"/>
    </row>
    <row r="4" spans="1:5" ht="50.25" customHeight="1" thickBot="1" x14ac:dyDescent="0.3">
      <c r="A4" s="84" t="s">
        <v>16</v>
      </c>
      <c r="B4" s="84"/>
      <c r="C4" s="84"/>
      <c r="D4" s="84"/>
      <c r="E4" s="84"/>
    </row>
    <row r="5" spans="1:5" ht="31.5" x14ac:dyDescent="0.25">
      <c r="A5" s="98" t="s">
        <v>0</v>
      </c>
      <c r="B5" s="98" t="s">
        <v>1</v>
      </c>
      <c r="C5" s="98" t="s">
        <v>2</v>
      </c>
      <c r="D5" s="1" t="s">
        <v>143</v>
      </c>
      <c r="E5" s="1" t="s">
        <v>5</v>
      </c>
    </row>
    <row r="6" spans="1:5" ht="15.75" thickBot="1" x14ac:dyDescent="0.3">
      <c r="A6" s="99"/>
      <c r="B6" s="99"/>
      <c r="C6" s="99"/>
      <c r="D6" s="2" t="s">
        <v>4</v>
      </c>
      <c r="E6" s="2" t="s">
        <v>21</v>
      </c>
    </row>
    <row r="7" spans="1:5" ht="15.75" thickBot="1" x14ac:dyDescent="0.3">
      <c r="A7" s="3">
        <v>1</v>
      </c>
      <c r="B7" s="4">
        <v>2</v>
      </c>
      <c r="C7" s="4">
        <v>3</v>
      </c>
      <c r="D7" s="4">
        <v>4</v>
      </c>
      <c r="E7" s="4">
        <v>5</v>
      </c>
    </row>
    <row r="8" spans="1:5" ht="54" thickBot="1" x14ac:dyDescent="0.3">
      <c r="A8" s="5" t="s">
        <v>6</v>
      </c>
      <c r="B8" s="6" t="s">
        <v>7</v>
      </c>
      <c r="C8" s="7">
        <v>20</v>
      </c>
      <c r="D8" s="11"/>
      <c r="E8" s="11" t="str">
        <f>IF(D8&gt;0,C8*D8,"")</f>
        <v/>
      </c>
    </row>
    <row r="9" spans="1:5" ht="33" thickBot="1" x14ac:dyDescent="0.3">
      <c r="A9" s="5" t="s">
        <v>12</v>
      </c>
      <c r="B9" s="6" t="s">
        <v>120</v>
      </c>
      <c r="C9" s="7">
        <v>3</v>
      </c>
      <c r="D9" s="11"/>
      <c r="E9" s="11" t="str">
        <f t="shared" ref="E9:E15" si="0">IF(D9&gt;0,C9*D9,"")</f>
        <v/>
      </c>
    </row>
    <row r="10" spans="1:5" ht="33" thickBot="1" x14ac:dyDescent="0.3">
      <c r="A10" s="5" t="s">
        <v>8</v>
      </c>
      <c r="B10" s="6" t="s">
        <v>88</v>
      </c>
      <c r="C10" s="46">
        <v>5</v>
      </c>
      <c r="D10" s="11"/>
      <c r="E10" s="11" t="str">
        <f t="shared" si="0"/>
        <v/>
      </c>
    </row>
    <row r="11" spans="1:5" ht="42.75" thickBot="1" x14ac:dyDescent="0.3">
      <c r="A11" s="5" t="s">
        <v>10</v>
      </c>
      <c r="B11" s="8" t="s">
        <v>9</v>
      </c>
      <c r="C11" s="36">
        <v>10</v>
      </c>
      <c r="D11" s="40"/>
      <c r="E11" s="11" t="str">
        <f t="shared" si="0"/>
        <v/>
      </c>
    </row>
    <row r="12" spans="1:5" ht="32.25" thickBot="1" x14ac:dyDescent="0.3">
      <c r="A12" s="5" t="s">
        <v>11</v>
      </c>
      <c r="B12" s="8" t="s">
        <v>142</v>
      </c>
      <c r="C12" s="36">
        <v>20</v>
      </c>
      <c r="D12" s="40"/>
      <c r="E12" s="11" t="str">
        <f t="shared" si="0"/>
        <v/>
      </c>
    </row>
    <row r="13" spans="1:5" ht="32.25" thickBot="1" x14ac:dyDescent="0.3">
      <c r="A13" s="5" t="s">
        <v>26</v>
      </c>
      <c r="B13" s="8" t="s">
        <v>139</v>
      </c>
      <c r="C13" s="36">
        <v>10</v>
      </c>
      <c r="D13" s="40"/>
      <c r="E13" s="11" t="str">
        <f t="shared" si="0"/>
        <v/>
      </c>
    </row>
    <row r="14" spans="1:5" ht="32.25" thickBot="1" x14ac:dyDescent="0.3">
      <c r="A14" s="5" t="s">
        <v>27</v>
      </c>
      <c r="B14" s="8" t="s">
        <v>141</v>
      </c>
      <c r="C14" s="36">
        <v>20</v>
      </c>
      <c r="D14" s="40"/>
      <c r="E14" s="11" t="str">
        <f t="shared" si="0"/>
        <v/>
      </c>
    </row>
    <row r="15" spans="1:5" ht="32.25" thickBot="1" x14ac:dyDescent="0.3">
      <c r="A15" s="5" t="s">
        <v>28</v>
      </c>
      <c r="B15" s="8" t="s">
        <v>140</v>
      </c>
      <c r="C15" s="36">
        <v>10</v>
      </c>
      <c r="D15" s="40"/>
      <c r="E15" s="11" t="str">
        <f t="shared" si="0"/>
        <v/>
      </c>
    </row>
    <row r="16" spans="1:5" x14ac:dyDescent="0.25">
      <c r="A16" s="86"/>
      <c r="B16" s="87"/>
      <c r="C16" s="87"/>
      <c r="D16" s="88"/>
      <c r="E16" s="95" t="str">
        <f>IF(D8&gt;0,SUM(E8:E15),"")</f>
        <v/>
      </c>
    </row>
    <row r="17" spans="1:6" x14ac:dyDescent="0.25">
      <c r="A17" s="89" t="s">
        <v>157</v>
      </c>
      <c r="B17" s="90"/>
      <c r="C17" s="90"/>
      <c r="D17" s="91"/>
      <c r="E17" s="96"/>
    </row>
    <row r="18" spans="1:6" ht="15.75" thickBot="1" x14ac:dyDescent="0.3">
      <c r="A18" s="92"/>
      <c r="B18" s="93"/>
      <c r="C18" s="93"/>
      <c r="D18" s="94"/>
      <c r="E18" s="97"/>
    </row>
    <row r="20" spans="1:6" ht="27.75" customHeight="1" x14ac:dyDescent="0.25">
      <c r="A20" s="85" t="s">
        <v>19</v>
      </c>
      <c r="B20" s="85"/>
      <c r="C20" s="85"/>
      <c r="D20" s="85"/>
      <c r="E20" s="85"/>
    </row>
    <row r="22" spans="1:6" x14ac:dyDescent="0.25">
      <c r="A22" t="s">
        <v>17</v>
      </c>
    </row>
    <row r="23" spans="1:6" x14ac:dyDescent="0.25">
      <c r="A23" s="85" t="s">
        <v>18</v>
      </c>
      <c r="B23" s="85"/>
      <c r="C23" s="85"/>
      <c r="D23" s="85"/>
      <c r="E23" s="85"/>
    </row>
    <row r="24" spans="1:6" x14ac:dyDescent="0.25">
      <c r="A24" s="85"/>
      <c r="B24" s="85"/>
      <c r="C24" s="85"/>
      <c r="D24" s="85"/>
      <c r="E24" s="85"/>
    </row>
    <row r="27" spans="1:6" x14ac:dyDescent="0.25">
      <c r="A27" t="s">
        <v>144</v>
      </c>
    </row>
    <row r="28" spans="1:6" x14ac:dyDescent="0.25">
      <c r="D28" s="24" t="s">
        <v>52</v>
      </c>
    </row>
    <row r="29" spans="1:6" x14ac:dyDescent="0.25">
      <c r="D29" s="25" t="s">
        <v>53</v>
      </c>
      <c r="F29" s="10"/>
    </row>
    <row r="30" spans="1:6" x14ac:dyDescent="0.25">
      <c r="E30" s="10"/>
      <c r="F30" s="10"/>
    </row>
  </sheetData>
  <mergeCells count="11">
    <mergeCell ref="A2:B3"/>
    <mergeCell ref="A4:E4"/>
    <mergeCell ref="A23:E24"/>
    <mergeCell ref="A20:E20"/>
    <mergeCell ref="A16:D16"/>
    <mergeCell ref="A17:D17"/>
    <mergeCell ref="A18:D18"/>
    <mergeCell ref="E16:E18"/>
    <mergeCell ref="A5:A6"/>
    <mergeCell ref="B5:B6"/>
    <mergeCell ref="C5:C6"/>
  </mergeCells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view="pageBreakPreview" zoomScale="130" zoomScaleNormal="100" zoomScaleSheetLayoutView="130" workbookViewId="0">
      <selection activeCell="D25" sqref="D25"/>
    </sheetView>
  </sheetViews>
  <sheetFormatPr defaultRowHeight="15" x14ac:dyDescent="0.25"/>
  <cols>
    <col min="1" max="1" width="9.85546875" bestFit="1" customWidth="1"/>
    <col min="2" max="2" width="20.42578125" customWidth="1"/>
    <col min="3" max="3" width="17.5703125" customWidth="1"/>
    <col min="4" max="4" width="12.7109375" customWidth="1"/>
    <col min="5" max="5" width="13.7109375" customWidth="1"/>
    <col min="6" max="6" width="19.140625" customWidth="1"/>
  </cols>
  <sheetData>
    <row r="1" spans="1:6" ht="37.5" customHeight="1" x14ac:dyDescent="0.25">
      <c r="A1" s="105" t="s">
        <v>15</v>
      </c>
      <c r="B1" s="105"/>
      <c r="C1" s="28"/>
      <c r="D1" s="106" t="s">
        <v>13</v>
      </c>
      <c r="E1" s="107"/>
      <c r="F1" s="108"/>
    </row>
    <row r="2" spans="1:6" ht="30" customHeight="1" x14ac:dyDescent="0.25">
      <c r="A2" s="105"/>
      <c r="B2" s="105"/>
      <c r="C2" s="29"/>
      <c r="D2" s="109" t="s">
        <v>121</v>
      </c>
      <c r="E2" s="110"/>
      <c r="F2" s="111"/>
    </row>
    <row r="3" spans="1:6" ht="51.75" customHeight="1" thickBot="1" x14ac:dyDescent="0.3">
      <c r="A3" s="112" t="s">
        <v>16</v>
      </c>
      <c r="B3" s="112"/>
      <c r="C3" s="112"/>
      <c r="D3" s="112"/>
      <c r="E3" s="112"/>
      <c r="F3" s="112"/>
    </row>
    <row r="4" spans="1:6" ht="28.5" customHeight="1" x14ac:dyDescent="0.25">
      <c r="A4" s="98" t="s">
        <v>0</v>
      </c>
      <c r="B4" s="98" t="s">
        <v>20</v>
      </c>
      <c r="C4" s="98" t="s">
        <v>58</v>
      </c>
      <c r="D4" s="98" t="s">
        <v>59</v>
      </c>
      <c r="E4" s="1" t="s">
        <v>3</v>
      </c>
      <c r="F4" s="1" t="s">
        <v>5</v>
      </c>
    </row>
    <row r="5" spans="1:6" ht="12" customHeight="1" thickBot="1" x14ac:dyDescent="0.3">
      <c r="A5" s="99"/>
      <c r="B5" s="99"/>
      <c r="C5" s="99"/>
      <c r="D5" s="99"/>
      <c r="E5" s="2" t="s">
        <v>4</v>
      </c>
      <c r="F5" s="2" t="s">
        <v>64</v>
      </c>
    </row>
    <row r="6" spans="1:6" ht="15.75" thickBot="1" x14ac:dyDescent="0.3">
      <c r="A6" s="3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</row>
    <row r="7" spans="1:6" ht="15.75" thickBot="1" x14ac:dyDescent="0.3">
      <c r="A7" s="19" t="s">
        <v>6</v>
      </c>
      <c r="B7" s="20" t="s">
        <v>60</v>
      </c>
      <c r="C7" s="20" t="s">
        <v>61</v>
      </c>
      <c r="D7" s="21">
        <v>1</v>
      </c>
      <c r="E7" s="22"/>
      <c r="F7" s="50" t="str">
        <f>IF(E7&gt;0,D7*E7,"")</f>
        <v/>
      </c>
    </row>
    <row r="8" spans="1:6" ht="15.75" thickBot="1" x14ac:dyDescent="0.3">
      <c r="A8" s="19" t="s">
        <v>12</v>
      </c>
      <c r="B8" s="20" t="s">
        <v>89</v>
      </c>
      <c r="C8" s="20" t="s">
        <v>62</v>
      </c>
      <c r="D8" s="21">
        <v>1</v>
      </c>
      <c r="E8" s="22"/>
      <c r="F8" s="50" t="str">
        <f t="shared" ref="F8:F22" si="0">IF(E8&gt;0,D8*E8,"")</f>
        <v/>
      </c>
    </row>
    <row r="9" spans="1:6" ht="15.75" thickBot="1" x14ac:dyDescent="0.3">
      <c r="A9" s="19" t="s">
        <v>8</v>
      </c>
      <c r="B9" s="23" t="s">
        <v>90</v>
      </c>
      <c r="C9" s="20" t="s">
        <v>62</v>
      </c>
      <c r="D9" s="21">
        <v>1</v>
      </c>
      <c r="E9" s="34"/>
      <c r="F9" s="50" t="str">
        <f t="shared" si="0"/>
        <v/>
      </c>
    </row>
    <row r="10" spans="1:6" ht="15.75" thickBot="1" x14ac:dyDescent="0.3">
      <c r="A10" s="19" t="s">
        <v>10</v>
      </c>
      <c r="B10" s="23" t="s">
        <v>24</v>
      </c>
      <c r="C10" s="20" t="s">
        <v>61</v>
      </c>
      <c r="D10" s="21">
        <v>1</v>
      </c>
      <c r="E10" s="34"/>
      <c r="F10" s="50" t="str">
        <f t="shared" si="0"/>
        <v/>
      </c>
    </row>
    <row r="11" spans="1:6" ht="15.75" thickBot="1" x14ac:dyDescent="0.3">
      <c r="A11" s="19" t="s">
        <v>11</v>
      </c>
      <c r="B11" s="23" t="s">
        <v>32</v>
      </c>
      <c r="C11" s="20" t="s">
        <v>61</v>
      </c>
      <c r="D11" s="21">
        <v>1</v>
      </c>
      <c r="E11" s="34"/>
      <c r="F11" s="50" t="str">
        <f t="shared" si="0"/>
        <v/>
      </c>
    </row>
    <row r="12" spans="1:6" ht="15.75" thickBot="1" x14ac:dyDescent="0.3">
      <c r="A12" s="19" t="s">
        <v>26</v>
      </c>
      <c r="B12" s="23" t="s">
        <v>33</v>
      </c>
      <c r="C12" s="20" t="s">
        <v>61</v>
      </c>
      <c r="D12" s="21">
        <v>1</v>
      </c>
      <c r="E12" s="34"/>
      <c r="F12" s="50" t="str">
        <f t="shared" si="0"/>
        <v/>
      </c>
    </row>
    <row r="13" spans="1:6" ht="15.75" thickBot="1" x14ac:dyDescent="0.3">
      <c r="A13" s="19" t="s">
        <v>27</v>
      </c>
      <c r="B13" s="23" t="s">
        <v>34</v>
      </c>
      <c r="C13" s="20" t="s">
        <v>61</v>
      </c>
      <c r="D13" s="21">
        <v>1</v>
      </c>
      <c r="E13" s="34"/>
      <c r="F13" s="50" t="str">
        <f t="shared" si="0"/>
        <v/>
      </c>
    </row>
    <row r="14" spans="1:6" ht="15.75" thickBot="1" x14ac:dyDescent="0.3">
      <c r="A14" s="19" t="s">
        <v>28</v>
      </c>
      <c r="B14" s="23" t="s">
        <v>37</v>
      </c>
      <c r="C14" s="20" t="s">
        <v>61</v>
      </c>
      <c r="D14" s="21">
        <v>1</v>
      </c>
      <c r="E14" s="34"/>
      <c r="F14" s="50" t="str">
        <f t="shared" si="0"/>
        <v/>
      </c>
    </row>
    <row r="15" spans="1:6" ht="15.75" thickBot="1" x14ac:dyDescent="0.3">
      <c r="A15" s="19" t="s">
        <v>29</v>
      </c>
      <c r="B15" s="23" t="s">
        <v>118</v>
      </c>
      <c r="C15" s="20" t="s">
        <v>61</v>
      </c>
      <c r="D15" s="21">
        <v>2</v>
      </c>
      <c r="E15" s="34"/>
      <c r="F15" s="50" t="str">
        <f t="shared" si="0"/>
        <v/>
      </c>
    </row>
    <row r="16" spans="1:6" ht="15.75" thickBot="1" x14ac:dyDescent="0.3">
      <c r="A16" s="19" t="s">
        <v>30</v>
      </c>
      <c r="B16" s="23" t="s">
        <v>44</v>
      </c>
      <c r="C16" s="20" t="s">
        <v>61</v>
      </c>
      <c r="D16" s="21">
        <v>1</v>
      </c>
      <c r="E16" s="34"/>
      <c r="F16" s="50" t="str">
        <f t="shared" si="0"/>
        <v/>
      </c>
    </row>
    <row r="17" spans="1:6" ht="15.75" thickBot="1" x14ac:dyDescent="0.3">
      <c r="A17" s="19" t="s">
        <v>31</v>
      </c>
      <c r="B17" s="23" t="s">
        <v>45</v>
      </c>
      <c r="C17" s="20" t="s">
        <v>61</v>
      </c>
      <c r="D17" s="21">
        <v>1</v>
      </c>
      <c r="E17" s="34"/>
      <c r="F17" s="50" t="str">
        <f t="shared" si="0"/>
        <v/>
      </c>
    </row>
    <row r="18" spans="1:6" ht="15.75" thickBot="1" x14ac:dyDescent="0.3">
      <c r="A18" s="19" t="s">
        <v>38</v>
      </c>
      <c r="B18" s="23" t="s">
        <v>36</v>
      </c>
      <c r="C18" s="20" t="s">
        <v>63</v>
      </c>
      <c r="D18" s="21">
        <v>1</v>
      </c>
      <c r="E18" s="34"/>
      <c r="F18" s="50" t="str">
        <f t="shared" si="0"/>
        <v/>
      </c>
    </row>
    <row r="19" spans="1:6" ht="15.75" thickBot="1" x14ac:dyDescent="0.3">
      <c r="A19" s="19" t="s">
        <v>39</v>
      </c>
      <c r="B19" s="23" t="s">
        <v>35</v>
      </c>
      <c r="C19" s="20" t="s">
        <v>61</v>
      </c>
      <c r="D19" s="21">
        <v>2</v>
      </c>
      <c r="E19" s="34"/>
      <c r="F19" s="50" t="str">
        <f t="shared" si="0"/>
        <v/>
      </c>
    </row>
    <row r="20" spans="1:6" ht="15.75" thickBot="1" x14ac:dyDescent="0.3">
      <c r="A20" s="19" t="s">
        <v>40</v>
      </c>
      <c r="B20" s="23" t="s">
        <v>25</v>
      </c>
      <c r="C20" s="20" t="s">
        <v>61</v>
      </c>
      <c r="D20" s="21">
        <v>1</v>
      </c>
      <c r="E20" s="34"/>
      <c r="F20" s="50" t="str">
        <f t="shared" si="0"/>
        <v/>
      </c>
    </row>
    <row r="21" spans="1:6" ht="15.75" thickBot="1" x14ac:dyDescent="0.3">
      <c r="A21" s="19" t="s">
        <v>41</v>
      </c>
      <c r="B21" s="23" t="s">
        <v>86</v>
      </c>
      <c r="C21" s="20" t="s">
        <v>61</v>
      </c>
      <c r="D21" s="21">
        <v>1</v>
      </c>
      <c r="E21" s="41"/>
      <c r="F21" s="50" t="str">
        <f t="shared" si="0"/>
        <v/>
      </c>
    </row>
    <row r="22" spans="1:6" ht="15.75" thickBot="1" x14ac:dyDescent="0.3">
      <c r="A22" s="19" t="s">
        <v>42</v>
      </c>
      <c r="B22" s="23" t="s">
        <v>85</v>
      </c>
      <c r="C22" s="20" t="s">
        <v>87</v>
      </c>
      <c r="D22" s="21">
        <v>1</v>
      </c>
      <c r="E22" s="41"/>
      <c r="F22" s="50" t="str">
        <f t="shared" si="0"/>
        <v/>
      </c>
    </row>
    <row r="23" spans="1:6" ht="15.75" thickBot="1" x14ac:dyDescent="0.3">
      <c r="A23" s="102" t="s">
        <v>162</v>
      </c>
      <c r="B23" s="103"/>
      <c r="C23" s="103"/>
      <c r="D23" s="103"/>
      <c r="E23" s="104"/>
      <c r="F23" s="51" t="str">
        <f>IF(E7&gt;0,SUM(F7:F22),"")</f>
        <v/>
      </c>
    </row>
    <row r="25" spans="1:6" ht="42" customHeight="1" x14ac:dyDescent="0.25">
      <c r="A25" s="9"/>
      <c r="B25" s="9"/>
      <c r="C25" s="9"/>
      <c r="D25" s="9"/>
      <c r="E25" s="9"/>
      <c r="F25" s="9"/>
    </row>
    <row r="26" spans="1:6" ht="17.25" x14ac:dyDescent="0.25">
      <c r="A26" s="27" t="s">
        <v>122</v>
      </c>
    </row>
    <row r="27" spans="1:6" x14ac:dyDescent="0.25">
      <c r="A27" s="100" t="s">
        <v>54</v>
      </c>
      <c r="B27" s="100"/>
      <c r="C27" s="100"/>
      <c r="D27" s="100"/>
      <c r="E27" s="100"/>
      <c r="F27" s="100"/>
    </row>
    <row r="28" spans="1:6" x14ac:dyDescent="0.25">
      <c r="A28" s="100"/>
      <c r="B28" s="100"/>
      <c r="C28" s="100"/>
      <c r="D28" s="100"/>
      <c r="E28" s="100"/>
      <c r="F28" s="100"/>
    </row>
    <row r="29" spans="1:6" ht="1.5" customHeight="1" x14ac:dyDescent="0.25">
      <c r="A29" s="100"/>
      <c r="B29" s="100"/>
      <c r="C29" s="100"/>
      <c r="D29" s="100"/>
      <c r="E29" s="100"/>
      <c r="F29" s="100"/>
    </row>
    <row r="30" spans="1:6" x14ac:dyDescent="0.25">
      <c r="A30" s="101" t="s">
        <v>55</v>
      </c>
      <c r="B30" s="101"/>
      <c r="C30" s="101"/>
      <c r="D30" s="101"/>
      <c r="E30" s="101"/>
      <c r="F30" s="101"/>
    </row>
    <row r="31" spans="1:6" x14ac:dyDescent="0.25">
      <c r="A31" s="101"/>
      <c r="B31" s="101"/>
      <c r="C31" s="101"/>
      <c r="D31" s="101"/>
      <c r="E31" s="101"/>
      <c r="F31" s="101"/>
    </row>
    <row r="32" spans="1:6" x14ac:dyDescent="0.25">
      <c r="A32" s="85" t="s">
        <v>56</v>
      </c>
      <c r="B32" s="85"/>
      <c r="C32" s="85"/>
      <c r="D32" s="85"/>
      <c r="E32" s="85"/>
      <c r="F32" s="85"/>
    </row>
    <row r="33" spans="1:6" x14ac:dyDescent="0.25">
      <c r="A33" s="85"/>
      <c r="B33" s="85"/>
      <c r="C33" s="85"/>
      <c r="D33" s="85"/>
      <c r="E33" s="85"/>
      <c r="F33" s="85"/>
    </row>
    <row r="34" spans="1:6" x14ac:dyDescent="0.25">
      <c r="A34" s="85" t="s">
        <v>57</v>
      </c>
      <c r="B34" s="85"/>
      <c r="C34" s="85"/>
      <c r="D34" s="85"/>
      <c r="E34" s="85"/>
      <c r="F34" s="85"/>
    </row>
    <row r="35" spans="1:6" x14ac:dyDescent="0.25">
      <c r="A35" s="85"/>
      <c r="B35" s="85"/>
      <c r="C35" s="85"/>
      <c r="D35" s="85"/>
      <c r="E35" s="85"/>
      <c r="F35" s="85"/>
    </row>
    <row r="36" spans="1:6" x14ac:dyDescent="0.25">
      <c r="A36" s="85"/>
      <c r="B36" s="85"/>
      <c r="C36" s="85"/>
      <c r="D36" s="85"/>
      <c r="E36" s="85"/>
      <c r="F36" s="85"/>
    </row>
    <row r="40" spans="1:6" x14ac:dyDescent="0.25">
      <c r="A40" t="s">
        <v>144</v>
      </c>
    </row>
    <row r="41" spans="1:6" x14ac:dyDescent="0.25">
      <c r="E41" s="24" t="s">
        <v>52</v>
      </c>
    </row>
    <row r="42" spans="1:6" x14ac:dyDescent="0.25">
      <c r="E42" s="25" t="s">
        <v>53</v>
      </c>
      <c r="F42" s="10"/>
    </row>
    <row r="43" spans="1:6" x14ac:dyDescent="0.25">
      <c r="E43" s="10"/>
      <c r="F43" s="10"/>
    </row>
  </sheetData>
  <mergeCells count="13">
    <mergeCell ref="A1:B2"/>
    <mergeCell ref="D1:F1"/>
    <mergeCell ref="D2:F2"/>
    <mergeCell ref="A3:F3"/>
    <mergeCell ref="A4:A5"/>
    <mergeCell ref="B4:B5"/>
    <mergeCell ref="D4:D5"/>
    <mergeCell ref="C4:C5"/>
    <mergeCell ref="A27:F29"/>
    <mergeCell ref="A30:F31"/>
    <mergeCell ref="A32:F33"/>
    <mergeCell ref="A34:F36"/>
    <mergeCell ref="A23:E23"/>
  </mergeCells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8"/>
  <sheetViews>
    <sheetView view="pageBreakPreview" topLeftCell="A51" zoomScale="130" zoomScaleNormal="100" zoomScaleSheetLayoutView="130" workbookViewId="0">
      <selection activeCell="D131" sqref="D131:D147"/>
    </sheetView>
  </sheetViews>
  <sheetFormatPr defaultRowHeight="15" x14ac:dyDescent="0.25"/>
  <cols>
    <col min="2" max="2" width="28.28515625" customWidth="1"/>
    <col min="3" max="3" width="12.7109375" customWidth="1"/>
    <col min="4" max="4" width="13.7109375" customWidth="1"/>
    <col min="5" max="5" width="19.140625" customWidth="1"/>
  </cols>
  <sheetData>
    <row r="1" spans="1:5" ht="43.5" customHeight="1" x14ac:dyDescent="0.25">
      <c r="A1" s="105" t="s">
        <v>15</v>
      </c>
      <c r="B1" s="105"/>
      <c r="C1" s="106" t="s">
        <v>13</v>
      </c>
      <c r="D1" s="107"/>
      <c r="E1" s="108"/>
    </row>
    <row r="2" spans="1:5" ht="39" customHeight="1" x14ac:dyDescent="0.25">
      <c r="A2" s="105"/>
      <c r="B2" s="105"/>
      <c r="C2" s="118" t="s">
        <v>123</v>
      </c>
      <c r="D2" s="119"/>
      <c r="E2" s="120"/>
    </row>
    <row r="3" spans="1:5" ht="63" customHeight="1" thickBot="1" x14ac:dyDescent="0.3">
      <c r="A3" s="112" t="s">
        <v>16</v>
      </c>
      <c r="B3" s="112"/>
      <c r="C3" s="112"/>
      <c r="D3" s="112"/>
      <c r="E3" s="112"/>
    </row>
    <row r="4" spans="1:5" ht="31.5" x14ac:dyDescent="0.25">
      <c r="A4" s="98" t="s">
        <v>0</v>
      </c>
      <c r="B4" s="98" t="s">
        <v>20</v>
      </c>
      <c r="C4" s="98" t="s">
        <v>2</v>
      </c>
      <c r="D4" s="1" t="s">
        <v>3</v>
      </c>
      <c r="E4" s="1" t="s">
        <v>5</v>
      </c>
    </row>
    <row r="5" spans="1:5" ht="15.75" thickBot="1" x14ac:dyDescent="0.3">
      <c r="A5" s="99"/>
      <c r="B5" s="99"/>
      <c r="C5" s="99"/>
      <c r="D5" s="2" t="s">
        <v>4</v>
      </c>
      <c r="E5" s="2" t="s">
        <v>21</v>
      </c>
    </row>
    <row r="6" spans="1:5" ht="15.75" thickBot="1" x14ac:dyDescent="0.3">
      <c r="A6" s="3">
        <v>1</v>
      </c>
      <c r="B6" s="4">
        <v>2</v>
      </c>
      <c r="C6" s="4">
        <v>3</v>
      </c>
      <c r="D6" s="4">
        <v>4</v>
      </c>
      <c r="E6" s="4">
        <v>5</v>
      </c>
    </row>
    <row r="7" spans="1:5" ht="27" customHeight="1" thickBot="1" x14ac:dyDescent="0.3">
      <c r="A7" s="115" t="s">
        <v>22</v>
      </c>
      <c r="B7" s="116"/>
      <c r="C7" s="116"/>
      <c r="D7" s="116"/>
      <c r="E7" s="117"/>
    </row>
    <row r="8" spans="1:5" ht="15.75" thickBot="1" x14ac:dyDescent="0.3">
      <c r="A8" s="19" t="s">
        <v>6</v>
      </c>
      <c r="B8" s="20" t="s">
        <v>60</v>
      </c>
      <c r="C8" s="21">
        <v>2</v>
      </c>
      <c r="D8" s="52"/>
      <c r="E8" s="52" t="str">
        <f>IF(D8&gt;0,C8*D8,"")</f>
        <v/>
      </c>
    </row>
    <row r="9" spans="1:5" ht="15.75" thickBot="1" x14ac:dyDescent="0.3">
      <c r="A9" s="19" t="s">
        <v>12</v>
      </c>
      <c r="B9" s="20" t="s">
        <v>89</v>
      </c>
      <c r="C9" s="21">
        <v>1</v>
      </c>
      <c r="D9" s="52"/>
      <c r="E9" s="52" t="str">
        <f t="shared" ref="E9:E20" si="0">IF(D9&gt;0,C9*D9,"")</f>
        <v/>
      </c>
    </row>
    <row r="10" spans="1:5" ht="15.75" thickBot="1" x14ac:dyDescent="0.3">
      <c r="A10" s="19" t="s">
        <v>8</v>
      </c>
      <c r="B10" s="23" t="s">
        <v>90</v>
      </c>
      <c r="C10" s="21">
        <v>1</v>
      </c>
      <c r="D10" s="53"/>
      <c r="E10" s="52" t="str">
        <f t="shared" si="0"/>
        <v/>
      </c>
    </row>
    <row r="11" spans="1:5" ht="15.75" thickBot="1" x14ac:dyDescent="0.3">
      <c r="A11" s="19" t="s">
        <v>10</v>
      </c>
      <c r="B11" s="23" t="s">
        <v>24</v>
      </c>
      <c r="C11" s="21">
        <v>1</v>
      </c>
      <c r="D11" s="53"/>
      <c r="E11" s="52" t="str">
        <f t="shared" si="0"/>
        <v/>
      </c>
    </row>
    <row r="12" spans="1:5" ht="15.75" thickBot="1" x14ac:dyDescent="0.3">
      <c r="A12" s="19" t="s">
        <v>11</v>
      </c>
      <c r="B12" s="23" t="s">
        <v>32</v>
      </c>
      <c r="C12" s="21">
        <v>1</v>
      </c>
      <c r="D12" s="53"/>
      <c r="E12" s="52" t="str">
        <f t="shared" si="0"/>
        <v/>
      </c>
    </row>
    <row r="13" spans="1:5" ht="15.75" thickBot="1" x14ac:dyDescent="0.3">
      <c r="A13" s="19" t="s">
        <v>26</v>
      </c>
      <c r="B13" s="23" t="s">
        <v>33</v>
      </c>
      <c r="C13" s="21">
        <v>1</v>
      </c>
      <c r="D13" s="53"/>
      <c r="E13" s="52" t="str">
        <f t="shared" si="0"/>
        <v/>
      </c>
    </row>
    <row r="14" spans="1:5" ht="15.75" thickBot="1" x14ac:dyDescent="0.3">
      <c r="A14" s="19" t="s">
        <v>27</v>
      </c>
      <c r="B14" s="23" t="s">
        <v>34</v>
      </c>
      <c r="C14" s="21">
        <v>1</v>
      </c>
      <c r="D14" s="53"/>
      <c r="E14" s="52" t="str">
        <f t="shared" si="0"/>
        <v/>
      </c>
    </row>
    <row r="15" spans="1:5" ht="15.75" thickBot="1" x14ac:dyDescent="0.3">
      <c r="A15" s="19" t="s">
        <v>28</v>
      </c>
      <c r="B15" s="23" t="s">
        <v>25</v>
      </c>
      <c r="C15" s="21">
        <v>1</v>
      </c>
      <c r="D15" s="53"/>
      <c r="E15" s="52" t="str">
        <f t="shared" si="0"/>
        <v/>
      </c>
    </row>
    <row r="16" spans="1:5" ht="15.75" thickBot="1" x14ac:dyDescent="0.3">
      <c r="A16" s="19" t="s">
        <v>29</v>
      </c>
      <c r="B16" s="23" t="s">
        <v>45</v>
      </c>
      <c r="C16" s="21">
        <v>1</v>
      </c>
      <c r="D16" s="53"/>
      <c r="E16" s="52" t="str">
        <f t="shared" si="0"/>
        <v/>
      </c>
    </row>
    <row r="17" spans="1:5" ht="15.75" thickBot="1" x14ac:dyDescent="0.3">
      <c r="A17" s="19" t="s">
        <v>30</v>
      </c>
      <c r="B17" s="23" t="s">
        <v>35</v>
      </c>
      <c r="C17" s="21">
        <v>1</v>
      </c>
      <c r="D17" s="53"/>
      <c r="E17" s="52" t="str">
        <f t="shared" si="0"/>
        <v/>
      </c>
    </row>
    <row r="18" spans="1:5" ht="15.75" thickBot="1" x14ac:dyDescent="0.3">
      <c r="A18" s="19" t="s">
        <v>31</v>
      </c>
      <c r="B18" s="23" t="s">
        <v>44</v>
      </c>
      <c r="C18" s="21">
        <v>1</v>
      </c>
      <c r="D18" s="53"/>
      <c r="E18" s="52" t="str">
        <f t="shared" si="0"/>
        <v/>
      </c>
    </row>
    <row r="19" spans="1:5" ht="15.75" thickBot="1" x14ac:dyDescent="0.3">
      <c r="A19" s="19" t="s">
        <v>38</v>
      </c>
      <c r="B19" s="23" t="s">
        <v>147</v>
      </c>
      <c r="C19" s="21">
        <v>2</v>
      </c>
      <c r="D19" s="54"/>
      <c r="E19" s="52" t="str">
        <f t="shared" si="0"/>
        <v/>
      </c>
    </row>
    <row r="20" spans="1:5" ht="15.75" thickBot="1" x14ac:dyDescent="0.3">
      <c r="A20" s="19" t="s">
        <v>39</v>
      </c>
      <c r="B20" s="23" t="s">
        <v>156</v>
      </c>
      <c r="C20" s="21">
        <v>1</v>
      </c>
      <c r="D20" s="54"/>
      <c r="E20" s="52" t="str">
        <f t="shared" si="0"/>
        <v/>
      </c>
    </row>
    <row r="21" spans="1:5" ht="15.75" thickBot="1" x14ac:dyDescent="0.3">
      <c r="A21" s="102" t="s">
        <v>46</v>
      </c>
      <c r="B21" s="103"/>
      <c r="C21" s="103"/>
      <c r="D21" s="104"/>
      <c r="E21" s="51" t="str">
        <f>IF(D8&gt;0,SUM(E8:E20),"")</f>
        <v/>
      </c>
    </row>
    <row r="23" spans="1:5" ht="42" customHeight="1" thickBot="1" x14ac:dyDescent="0.3">
      <c r="A23" s="9"/>
      <c r="B23" s="9"/>
      <c r="C23" s="9"/>
      <c r="D23" s="9"/>
      <c r="E23" s="9"/>
    </row>
    <row r="24" spans="1:5" ht="35.25" customHeight="1" thickBot="1" x14ac:dyDescent="0.3">
      <c r="A24" s="115" t="s">
        <v>47</v>
      </c>
      <c r="B24" s="116"/>
      <c r="C24" s="116"/>
      <c r="D24" s="116"/>
      <c r="E24" s="117"/>
    </row>
    <row r="25" spans="1:5" ht="15.75" thickBot="1" x14ac:dyDescent="0.3">
      <c r="A25" s="19" t="s">
        <v>6</v>
      </c>
      <c r="B25" s="20" t="s">
        <v>60</v>
      </c>
      <c r="C25" s="21">
        <v>2</v>
      </c>
      <c r="D25" s="52"/>
      <c r="E25" s="52" t="str">
        <f>IF(D25&gt;0,C25*D25,"")</f>
        <v/>
      </c>
    </row>
    <row r="26" spans="1:5" ht="15.75" thickBot="1" x14ac:dyDescent="0.3">
      <c r="A26" s="19" t="s">
        <v>12</v>
      </c>
      <c r="B26" s="20" t="s">
        <v>89</v>
      </c>
      <c r="C26" s="21">
        <v>1</v>
      </c>
      <c r="D26" s="52"/>
      <c r="E26" s="52" t="str">
        <f t="shared" ref="E26:E41" si="1">IF(D26&gt;0,C26*D26,"")</f>
        <v/>
      </c>
    </row>
    <row r="27" spans="1:5" ht="15.75" thickBot="1" x14ac:dyDescent="0.3">
      <c r="A27" s="19" t="s">
        <v>8</v>
      </c>
      <c r="B27" s="23" t="s">
        <v>90</v>
      </c>
      <c r="C27" s="21">
        <v>1</v>
      </c>
      <c r="D27" s="52"/>
      <c r="E27" s="52" t="str">
        <f t="shared" si="1"/>
        <v/>
      </c>
    </row>
    <row r="28" spans="1:5" ht="15.75" thickBot="1" x14ac:dyDescent="0.3">
      <c r="A28" s="19" t="s">
        <v>10</v>
      </c>
      <c r="B28" s="23" t="s">
        <v>24</v>
      </c>
      <c r="C28" s="21">
        <v>1</v>
      </c>
      <c r="D28" s="52"/>
      <c r="E28" s="52" t="str">
        <f t="shared" si="1"/>
        <v/>
      </c>
    </row>
    <row r="29" spans="1:5" ht="15.75" thickBot="1" x14ac:dyDescent="0.3">
      <c r="A29" s="19" t="s">
        <v>11</v>
      </c>
      <c r="B29" s="23" t="s">
        <v>32</v>
      </c>
      <c r="C29" s="21">
        <v>1</v>
      </c>
      <c r="D29" s="52"/>
      <c r="E29" s="52" t="str">
        <f t="shared" si="1"/>
        <v/>
      </c>
    </row>
    <row r="30" spans="1:5" ht="15.75" thickBot="1" x14ac:dyDescent="0.3">
      <c r="A30" s="19" t="s">
        <v>26</v>
      </c>
      <c r="B30" s="23" t="s">
        <v>33</v>
      </c>
      <c r="C30" s="21">
        <v>1</v>
      </c>
      <c r="D30" s="52"/>
      <c r="E30" s="52" t="str">
        <f t="shared" si="1"/>
        <v/>
      </c>
    </row>
    <row r="31" spans="1:5" ht="15.75" thickBot="1" x14ac:dyDescent="0.3">
      <c r="A31" s="19" t="s">
        <v>27</v>
      </c>
      <c r="B31" s="23" t="s">
        <v>34</v>
      </c>
      <c r="C31" s="21">
        <v>1</v>
      </c>
      <c r="D31" s="52"/>
      <c r="E31" s="52" t="str">
        <f t="shared" si="1"/>
        <v/>
      </c>
    </row>
    <row r="32" spans="1:5" ht="15.75" thickBot="1" x14ac:dyDescent="0.3">
      <c r="A32" s="19" t="s">
        <v>28</v>
      </c>
      <c r="B32" s="23" t="s">
        <v>37</v>
      </c>
      <c r="C32" s="21">
        <v>1</v>
      </c>
      <c r="D32" s="52"/>
      <c r="E32" s="52" t="str">
        <f t="shared" si="1"/>
        <v/>
      </c>
    </row>
    <row r="33" spans="1:5" ht="15.75" thickBot="1" x14ac:dyDescent="0.3">
      <c r="A33" s="19" t="s">
        <v>29</v>
      </c>
      <c r="B33" s="23" t="s">
        <v>118</v>
      </c>
      <c r="C33" s="21">
        <v>1</v>
      </c>
      <c r="D33" s="52"/>
      <c r="E33" s="52" t="str">
        <f t="shared" si="1"/>
        <v/>
      </c>
    </row>
    <row r="34" spans="1:5" ht="15.75" thickBot="1" x14ac:dyDescent="0.3">
      <c r="A34" s="19" t="s">
        <v>30</v>
      </c>
      <c r="B34" s="23" t="s">
        <v>44</v>
      </c>
      <c r="C34" s="21">
        <v>1</v>
      </c>
      <c r="D34" s="52"/>
      <c r="E34" s="52" t="str">
        <f t="shared" si="1"/>
        <v/>
      </c>
    </row>
    <row r="35" spans="1:5" ht="15.75" thickBot="1" x14ac:dyDescent="0.3">
      <c r="A35" s="19" t="s">
        <v>31</v>
      </c>
      <c r="B35" s="23" t="s">
        <v>45</v>
      </c>
      <c r="C35" s="21">
        <v>1</v>
      </c>
      <c r="D35" s="52"/>
      <c r="E35" s="52" t="str">
        <f t="shared" si="1"/>
        <v/>
      </c>
    </row>
    <row r="36" spans="1:5" ht="15.75" thickBot="1" x14ac:dyDescent="0.3">
      <c r="A36" s="19" t="s">
        <v>38</v>
      </c>
      <c r="B36" s="23" t="s">
        <v>36</v>
      </c>
      <c r="C36" s="21">
        <v>1</v>
      </c>
      <c r="D36" s="52"/>
      <c r="E36" s="52" t="str">
        <f t="shared" si="1"/>
        <v/>
      </c>
    </row>
    <row r="37" spans="1:5" ht="15.75" thickBot="1" x14ac:dyDescent="0.3">
      <c r="A37" s="19" t="s">
        <v>39</v>
      </c>
      <c r="B37" s="43" t="s">
        <v>35</v>
      </c>
      <c r="C37" s="79">
        <v>2</v>
      </c>
      <c r="D37" s="52"/>
      <c r="E37" s="52" t="str">
        <f t="shared" si="1"/>
        <v/>
      </c>
    </row>
    <row r="38" spans="1:5" ht="15.75" thickBot="1" x14ac:dyDescent="0.3">
      <c r="A38" s="19" t="s">
        <v>40</v>
      </c>
      <c r="B38" s="43" t="s">
        <v>25</v>
      </c>
      <c r="C38" s="19">
        <v>1</v>
      </c>
      <c r="D38" s="52"/>
      <c r="E38" s="52" t="str">
        <f t="shared" si="1"/>
        <v/>
      </c>
    </row>
    <row r="39" spans="1:5" ht="15.75" thickBot="1" x14ac:dyDescent="0.3">
      <c r="A39" s="19" t="s">
        <v>41</v>
      </c>
      <c r="B39" s="73" t="s">
        <v>85</v>
      </c>
      <c r="C39" s="19">
        <v>1</v>
      </c>
      <c r="D39" s="52"/>
      <c r="E39" s="52" t="str">
        <f t="shared" si="1"/>
        <v/>
      </c>
    </row>
    <row r="40" spans="1:5" ht="15.75" thickBot="1" x14ac:dyDescent="0.3">
      <c r="A40" s="19" t="s">
        <v>42</v>
      </c>
      <c r="B40" s="73" t="s">
        <v>86</v>
      </c>
      <c r="C40" s="19">
        <v>1</v>
      </c>
      <c r="D40" s="52"/>
      <c r="E40" s="52" t="str">
        <f t="shared" si="1"/>
        <v/>
      </c>
    </row>
    <row r="41" spans="1:5" ht="15.75" thickBot="1" x14ac:dyDescent="0.3">
      <c r="A41" s="19" t="s">
        <v>43</v>
      </c>
      <c r="B41" s="73" t="s">
        <v>156</v>
      </c>
      <c r="C41" s="19">
        <v>1</v>
      </c>
      <c r="D41" s="52"/>
      <c r="E41" s="52" t="str">
        <f t="shared" si="1"/>
        <v/>
      </c>
    </row>
    <row r="42" spans="1:5" ht="15.75" thickBot="1" x14ac:dyDescent="0.3">
      <c r="A42" s="102" t="s">
        <v>46</v>
      </c>
      <c r="B42" s="103"/>
      <c r="C42" s="103"/>
      <c r="D42" s="104"/>
      <c r="E42" s="51" t="str">
        <f>IF(D25&gt;0,SUM(E25:E41),"")</f>
        <v/>
      </c>
    </row>
    <row r="45" spans="1:5" ht="15.75" thickBot="1" x14ac:dyDescent="0.3"/>
    <row r="46" spans="1:5" ht="28.5" customHeight="1" thickBot="1" x14ac:dyDescent="0.3">
      <c r="A46" s="115" t="s">
        <v>48</v>
      </c>
      <c r="B46" s="116"/>
      <c r="C46" s="116"/>
      <c r="D46" s="116"/>
      <c r="E46" s="117"/>
    </row>
    <row r="47" spans="1:5" ht="15.75" thickBot="1" x14ac:dyDescent="0.3">
      <c r="A47" s="19" t="s">
        <v>6</v>
      </c>
      <c r="B47" s="20" t="s">
        <v>23</v>
      </c>
      <c r="C47" s="21">
        <v>2</v>
      </c>
      <c r="D47" s="52"/>
      <c r="E47" s="52" t="str">
        <f>IF(D47&gt;0,C47*D47,"")</f>
        <v/>
      </c>
    </row>
    <row r="48" spans="1:5" ht="15.75" thickBot="1" x14ac:dyDescent="0.3">
      <c r="A48" s="19" t="s">
        <v>12</v>
      </c>
      <c r="B48" s="20" t="s">
        <v>89</v>
      </c>
      <c r="C48" s="21">
        <v>1</v>
      </c>
      <c r="D48" s="52"/>
      <c r="E48" s="52" t="str">
        <f t="shared" ref="E48:E63" si="2">IF(D48&gt;0,C48*D48,"")</f>
        <v/>
      </c>
    </row>
    <row r="49" spans="1:5" ht="15.75" thickBot="1" x14ac:dyDescent="0.3">
      <c r="A49" s="19" t="s">
        <v>8</v>
      </c>
      <c r="B49" s="23" t="s">
        <v>90</v>
      </c>
      <c r="C49" s="21">
        <v>1</v>
      </c>
      <c r="D49" s="52"/>
      <c r="E49" s="52" t="str">
        <f t="shared" si="2"/>
        <v/>
      </c>
    </row>
    <row r="50" spans="1:5" ht="15.75" thickBot="1" x14ac:dyDescent="0.3">
      <c r="A50" s="19" t="s">
        <v>10</v>
      </c>
      <c r="B50" s="23" t="s">
        <v>24</v>
      </c>
      <c r="C50" s="21">
        <v>1</v>
      </c>
      <c r="D50" s="52"/>
      <c r="E50" s="52" t="str">
        <f t="shared" si="2"/>
        <v/>
      </c>
    </row>
    <row r="51" spans="1:5" ht="15.75" thickBot="1" x14ac:dyDescent="0.3">
      <c r="A51" s="19" t="s">
        <v>11</v>
      </c>
      <c r="B51" s="23" t="s">
        <v>32</v>
      </c>
      <c r="C51" s="21">
        <v>1</v>
      </c>
      <c r="D51" s="52"/>
      <c r="E51" s="52" t="str">
        <f t="shared" si="2"/>
        <v/>
      </c>
    </row>
    <row r="52" spans="1:5" ht="15.75" thickBot="1" x14ac:dyDescent="0.3">
      <c r="A52" s="19" t="s">
        <v>26</v>
      </c>
      <c r="B52" s="23" t="s">
        <v>33</v>
      </c>
      <c r="C52" s="21">
        <v>1</v>
      </c>
      <c r="D52" s="52"/>
      <c r="E52" s="52" t="str">
        <f t="shared" si="2"/>
        <v/>
      </c>
    </row>
    <row r="53" spans="1:5" ht="15.75" thickBot="1" x14ac:dyDescent="0.3">
      <c r="A53" s="19" t="s">
        <v>27</v>
      </c>
      <c r="B53" s="23" t="s">
        <v>34</v>
      </c>
      <c r="C53" s="21">
        <v>1</v>
      </c>
      <c r="D53" s="52"/>
      <c r="E53" s="52" t="str">
        <f t="shared" si="2"/>
        <v/>
      </c>
    </row>
    <row r="54" spans="1:5" ht="15.75" thickBot="1" x14ac:dyDescent="0.3">
      <c r="A54" s="19" t="s">
        <v>28</v>
      </c>
      <c r="B54" s="23" t="s">
        <v>37</v>
      </c>
      <c r="C54" s="21">
        <v>1</v>
      </c>
      <c r="D54" s="52"/>
      <c r="E54" s="52" t="str">
        <f t="shared" si="2"/>
        <v/>
      </c>
    </row>
    <row r="55" spans="1:5" ht="15.75" thickBot="1" x14ac:dyDescent="0.3">
      <c r="A55" s="19" t="s">
        <v>29</v>
      </c>
      <c r="B55" s="23" t="s">
        <v>118</v>
      </c>
      <c r="C55" s="21">
        <v>2</v>
      </c>
      <c r="D55" s="52"/>
      <c r="E55" s="52" t="str">
        <f t="shared" si="2"/>
        <v/>
      </c>
    </row>
    <row r="56" spans="1:5" ht="15.75" thickBot="1" x14ac:dyDescent="0.3">
      <c r="A56" s="19" t="s">
        <v>30</v>
      </c>
      <c r="B56" s="23" t="s">
        <v>44</v>
      </c>
      <c r="C56" s="21">
        <v>1</v>
      </c>
      <c r="D56" s="52"/>
      <c r="E56" s="52" t="str">
        <f t="shared" si="2"/>
        <v/>
      </c>
    </row>
    <row r="57" spans="1:5" ht="15.75" thickBot="1" x14ac:dyDescent="0.3">
      <c r="A57" s="19" t="s">
        <v>31</v>
      </c>
      <c r="B57" s="23" t="s">
        <v>45</v>
      </c>
      <c r="C57" s="21">
        <v>1</v>
      </c>
      <c r="D57" s="52"/>
      <c r="E57" s="52" t="str">
        <f t="shared" si="2"/>
        <v/>
      </c>
    </row>
    <row r="58" spans="1:5" ht="15.75" thickBot="1" x14ac:dyDescent="0.3">
      <c r="A58" s="19" t="s">
        <v>38</v>
      </c>
      <c r="B58" s="23" t="s">
        <v>36</v>
      </c>
      <c r="C58" s="21">
        <v>1</v>
      </c>
      <c r="D58" s="52"/>
      <c r="E58" s="52" t="str">
        <f t="shared" si="2"/>
        <v/>
      </c>
    </row>
    <row r="59" spans="1:5" ht="15.75" thickBot="1" x14ac:dyDescent="0.3">
      <c r="A59" s="19" t="s">
        <v>39</v>
      </c>
      <c r="B59" s="23" t="s">
        <v>35</v>
      </c>
      <c r="C59" s="21">
        <v>1</v>
      </c>
      <c r="D59" s="52"/>
      <c r="E59" s="52" t="str">
        <f t="shared" si="2"/>
        <v/>
      </c>
    </row>
    <row r="60" spans="1:5" ht="15.75" thickBot="1" x14ac:dyDescent="0.3">
      <c r="A60" s="19" t="s">
        <v>40</v>
      </c>
      <c r="B60" s="23" t="s">
        <v>25</v>
      </c>
      <c r="C60" s="21">
        <v>1</v>
      </c>
      <c r="D60" s="52"/>
      <c r="E60" s="52" t="str">
        <f t="shared" si="2"/>
        <v/>
      </c>
    </row>
    <row r="61" spans="1:5" ht="15.75" thickBot="1" x14ac:dyDescent="0.3">
      <c r="A61" s="19" t="s">
        <v>41</v>
      </c>
      <c r="B61" s="43" t="s">
        <v>85</v>
      </c>
      <c r="C61" s="78">
        <v>1</v>
      </c>
      <c r="D61" s="52"/>
      <c r="E61" s="52" t="str">
        <f t="shared" si="2"/>
        <v/>
      </c>
    </row>
    <row r="62" spans="1:5" ht="15.75" thickBot="1" x14ac:dyDescent="0.3">
      <c r="A62" s="19" t="s">
        <v>42</v>
      </c>
      <c r="B62" s="43" t="s">
        <v>86</v>
      </c>
      <c r="C62" s="19">
        <v>1</v>
      </c>
      <c r="D62" s="52"/>
      <c r="E62" s="52" t="str">
        <f t="shared" si="2"/>
        <v/>
      </c>
    </row>
    <row r="63" spans="1:5" ht="15.75" thickBot="1" x14ac:dyDescent="0.3">
      <c r="A63" s="19" t="s">
        <v>43</v>
      </c>
      <c r="B63" s="73" t="s">
        <v>156</v>
      </c>
      <c r="C63" s="19">
        <v>1</v>
      </c>
      <c r="D63" s="52"/>
      <c r="E63" s="52" t="str">
        <f t="shared" si="2"/>
        <v/>
      </c>
    </row>
    <row r="64" spans="1:5" ht="15.75" thickBot="1" x14ac:dyDescent="0.3">
      <c r="A64" s="102" t="s">
        <v>46</v>
      </c>
      <c r="B64" s="103"/>
      <c r="C64" s="103"/>
      <c r="D64" s="104"/>
      <c r="E64" s="51" t="str">
        <f>IF(D47&gt;0,SUM(E47:E63),"")</f>
        <v/>
      </c>
    </row>
    <row r="66" spans="1:5" ht="15.75" thickBot="1" x14ac:dyDescent="0.3"/>
    <row r="67" spans="1:5" ht="31.5" customHeight="1" thickBot="1" x14ac:dyDescent="0.3">
      <c r="A67" s="115" t="s">
        <v>49</v>
      </c>
      <c r="B67" s="116"/>
      <c r="C67" s="116"/>
      <c r="D67" s="116"/>
      <c r="E67" s="117"/>
    </row>
    <row r="68" spans="1:5" ht="15.75" thickBot="1" x14ac:dyDescent="0.3">
      <c r="A68" s="19" t="s">
        <v>6</v>
      </c>
      <c r="B68" s="20" t="s">
        <v>23</v>
      </c>
      <c r="C68" s="21">
        <v>2</v>
      </c>
      <c r="D68" s="52"/>
      <c r="E68" s="52" t="str">
        <f>IF(D68&gt;0,C68*D68,"")</f>
        <v/>
      </c>
    </row>
    <row r="69" spans="1:5" ht="15.75" thickBot="1" x14ac:dyDescent="0.3">
      <c r="A69" s="19" t="s">
        <v>12</v>
      </c>
      <c r="B69" s="20" t="s">
        <v>89</v>
      </c>
      <c r="C69" s="21">
        <v>1</v>
      </c>
      <c r="D69" s="52"/>
      <c r="E69" s="52" t="str">
        <f t="shared" ref="E69:E84" si="3">IF(D69&gt;0,C69*D69,"")</f>
        <v/>
      </c>
    </row>
    <row r="70" spans="1:5" ht="15.75" thickBot="1" x14ac:dyDescent="0.3">
      <c r="A70" s="19" t="s">
        <v>8</v>
      </c>
      <c r="B70" s="23" t="s">
        <v>90</v>
      </c>
      <c r="C70" s="21">
        <v>1</v>
      </c>
      <c r="D70" s="53"/>
      <c r="E70" s="52" t="str">
        <f t="shared" si="3"/>
        <v/>
      </c>
    </row>
    <row r="71" spans="1:5" ht="15.75" thickBot="1" x14ac:dyDescent="0.3">
      <c r="A71" s="19" t="s">
        <v>10</v>
      </c>
      <c r="B71" s="23" t="s">
        <v>24</v>
      </c>
      <c r="C71" s="21">
        <v>2</v>
      </c>
      <c r="D71" s="53"/>
      <c r="E71" s="52" t="str">
        <f t="shared" si="3"/>
        <v/>
      </c>
    </row>
    <row r="72" spans="1:5" ht="15.75" thickBot="1" x14ac:dyDescent="0.3">
      <c r="A72" s="19" t="s">
        <v>11</v>
      </c>
      <c r="B72" s="23" t="s">
        <v>32</v>
      </c>
      <c r="C72" s="21">
        <v>1</v>
      </c>
      <c r="D72" s="53"/>
      <c r="E72" s="52" t="str">
        <f t="shared" si="3"/>
        <v/>
      </c>
    </row>
    <row r="73" spans="1:5" ht="15.75" thickBot="1" x14ac:dyDescent="0.3">
      <c r="A73" s="19" t="s">
        <v>26</v>
      </c>
      <c r="B73" s="23" t="s">
        <v>33</v>
      </c>
      <c r="C73" s="21">
        <v>1</v>
      </c>
      <c r="D73" s="53"/>
      <c r="E73" s="52" t="str">
        <f t="shared" si="3"/>
        <v/>
      </c>
    </row>
    <row r="74" spans="1:5" ht="15.75" thickBot="1" x14ac:dyDescent="0.3">
      <c r="A74" s="19" t="s">
        <v>27</v>
      </c>
      <c r="B74" s="23" t="s">
        <v>34</v>
      </c>
      <c r="C74" s="21">
        <v>1</v>
      </c>
      <c r="D74" s="53"/>
      <c r="E74" s="52" t="str">
        <f t="shared" si="3"/>
        <v/>
      </c>
    </row>
    <row r="75" spans="1:5" ht="15.75" thickBot="1" x14ac:dyDescent="0.3">
      <c r="A75" s="19" t="s">
        <v>28</v>
      </c>
      <c r="B75" s="23" t="s">
        <v>37</v>
      </c>
      <c r="C75" s="21">
        <v>1</v>
      </c>
      <c r="D75" s="53"/>
      <c r="E75" s="52" t="str">
        <f t="shared" si="3"/>
        <v/>
      </c>
    </row>
    <row r="76" spans="1:5" ht="15.75" thickBot="1" x14ac:dyDescent="0.3">
      <c r="A76" s="19" t="s">
        <v>29</v>
      </c>
      <c r="B76" s="23" t="s">
        <v>118</v>
      </c>
      <c r="C76" s="21">
        <v>1</v>
      </c>
      <c r="D76" s="53"/>
      <c r="E76" s="52" t="str">
        <f t="shared" si="3"/>
        <v/>
      </c>
    </row>
    <row r="77" spans="1:5" ht="15.75" thickBot="1" x14ac:dyDescent="0.3">
      <c r="A77" s="19" t="s">
        <v>30</v>
      </c>
      <c r="B77" s="23" t="s">
        <v>44</v>
      </c>
      <c r="C77" s="21">
        <v>1</v>
      </c>
      <c r="D77" s="53"/>
      <c r="E77" s="52" t="str">
        <f t="shared" si="3"/>
        <v/>
      </c>
    </row>
    <row r="78" spans="1:5" ht="15.75" thickBot="1" x14ac:dyDescent="0.3">
      <c r="A78" s="19" t="s">
        <v>31</v>
      </c>
      <c r="B78" s="23" t="s">
        <v>45</v>
      </c>
      <c r="C78" s="21">
        <v>1</v>
      </c>
      <c r="D78" s="53"/>
      <c r="E78" s="52" t="str">
        <f t="shared" si="3"/>
        <v/>
      </c>
    </row>
    <row r="79" spans="1:5" ht="15.75" thickBot="1" x14ac:dyDescent="0.3">
      <c r="A79" s="19" t="s">
        <v>38</v>
      </c>
      <c r="B79" s="23" t="s">
        <v>36</v>
      </c>
      <c r="C79" s="21">
        <v>1</v>
      </c>
      <c r="D79" s="53"/>
      <c r="E79" s="52" t="str">
        <f t="shared" si="3"/>
        <v/>
      </c>
    </row>
    <row r="80" spans="1:5" ht="15.75" thickBot="1" x14ac:dyDescent="0.3">
      <c r="A80" s="19" t="s">
        <v>39</v>
      </c>
      <c r="B80" s="23" t="s">
        <v>35</v>
      </c>
      <c r="C80" s="21">
        <v>1</v>
      </c>
      <c r="D80" s="53"/>
      <c r="E80" s="52" t="str">
        <f t="shared" si="3"/>
        <v/>
      </c>
    </row>
    <row r="81" spans="1:5" ht="15.75" thickBot="1" x14ac:dyDescent="0.3">
      <c r="A81" s="19" t="s">
        <v>40</v>
      </c>
      <c r="B81" s="23" t="s">
        <v>25</v>
      </c>
      <c r="C81" s="21">
        <v>1</v>
      </c>
      <c r="D81" s="53"/>
      <c r="E81" s="52" t="str">
        <f t="shared" si="3"/>
        <v/>
      </c>
    </row>
    <row r="82" spans="1:5" ht="15.75" thickBot="1" x14ac:dyDescent="0.3">
      <c r="A82" s="19" t="s">
        <v>41</v>
      </c>
      <c r="B82" s="43" t="s">
        <v>85</v>
      </c>
      <c r="C82" s="21">
        <v>1</v>
      </c>
      <c r="D82" s="54"/>
      <c r="E82" s="52" t="str">
        <f t="shared" si="3"/>
        <v/>
      </c>
    </row>
    <row r="83" spans="1:5" ht="15.75" thickBot="1" x14ac:dyDescent="0.3">
      <c r="A83" s="19" t="s">
        <v>42</v>
      </c>
      <c r="B83" s="43" t="s">
        <v>86</v>
      </c>
      <c r="C83" s="21">
        <v>1</v>
      </c>
      <c r="D83" s="54"/>
      <c r="E83" s="52" t="str">
        <f t="shared" si="3"/>
        <v/>
      </c>
    </row>
    <row r="84" spans="1:5" ht="15.75" thickBot="1" x14ac:dyDescent="0.3">
      <c r="A84" s="19" t="s">
        <v>43</v>
      </c>
      <c r="B84" s="23" t="s">
        <v>156</v>
      </c>
      <c r="C84" s="21">
        <v>1</v>
      </c>
      <c r="D84" s="53"/>
      <c r="E84" s="52" t="str">
        <f t="shared" si="3"/>
        <v/>
      </c>
    </row>
    <row r="85" spans="1:5" ht="15.75" thickBot="1" x14ac:dyDescent="0.3">
      <c r="A85" s="102" t="s">
        <v>46</v>
      </c>
      <c r="B85" s="103"/>
      <c r="C85" s="103"/>
      <c r="D85" s="104"/>
      <c r="E85" s="51" t="str">
        <f>IF(D68&gt;0,SUM(E68:E84),"")</f>
        <v/>
      </c>
    </row>
    <row r="87" spans="1:5" ht="15.75" thickBot="1" x14ac:dyDescent="0.3"/>
    <row r="88" spans="1:5" ht="37.5" customHeight="1" thickBot="1" x14ac:dyDescent="0.3">
      <c r="A88" s="115" t="s">
        <v>78</v>
      </c>
      <c r="B88" s="116"/>
      <c r="C88" s="116"/>
      <c r="D88" s="116"/>
      <c r="E88" s="117"/>
    </row>
    <row r="89" spans="1:5" ht="15.75" thickBot="1" x14ac:dyDescent="0.3">
      <c r="A89" s="19" t="s">
        <v>6</v>
      </c>
      <c r="B89" s="20" t="s">
        <v>60</v>
      </c>
      <c r="C89" s="21">
        <v>2</v>
      </c>
      <c r="D89" s="52"/>
      <c r="E89" s="52" t="str">
        <f>IF(D89&gt;0,C89*D89,"")</f>
        <v/>
      </c>
    </row>
    <row r="90" spans="1:5" ht="15.75" thickBot="1" x14ac:dyDescent="0.3">
      <c r="A90" s="19" t="s">
        <v>12</v>
      </c>
      <c r="B90" s="20" t="s">
        <v>89</v>
      </c>
      <c r="C90" s="21">
        <v>1</v>
      </c>
      <c r="D90" s="52"/>
      <c r="E90" s="52" t="str">
        <f t="shared" ref="E90:E105" si="4">IF(D90&gt;0,C90*D90,"")</f>
        <v/>
      </c>
    </row>
    <row r="91" spans="1:5" ht="15.75" thickBot="1" x14ac:dyDescent="0.3">
      <c r="A91" s="19" t="s">
        <v>8</v>
      </c>
      <c r="B91" s="23" t="s">
        <v>90</v>
      </c>
      <c r="C91" s="21">
        <v>1</v>
      </c>
      <c r="D91" s="53"/>
      <c r="E91" s="52" t="str">
        <f t="shared" si="4"/>
        <v/>
      </c>
    </row>
    <row r="92" spans="1:5" ht="15.75" thickBot="1" x14ac:dyDescent="0.3">
      <c r="A92" s="19" t="s">
        <v>10</v>
      </c>
      <c r="B92" s="23" t="s">
        <v>24</v>
      </c>
      <c r="C92" s="21">
        <v>1</v>
      </c>
      <c r="D92" s="53"/>
      <c r="E92" s="52" t="str">
        <f t="shared" si="4"/>
        <v/>
      </c>
    </row>
    <row r="93" spans="1:5" ht="15.75" thickBot="1" x14ac:dyDescent="0.3">
      <c r="A93" s="19" t="s">
        <v>11</v>
      </c>
      <c r="B93" s="23" t="s">
        <v>32</v>
      </c>
      <c r="C93" s="21">
        <v>1</v>
      </c>
      <c r="D93" s="53"/>
      <c r="E93" s="52" t="str">
        <f t="shared" si="4"/>
        <v/>
      </c>
    </row>
    <row r="94" spans="1:5" ht="15.75" thickBot="1" x14ac:dyDescent="0.3">
      <c r="A94" s="19" t="s">
        <v>26</v>
      </c>
      <c r="B94" s="23" t="s">
        <v>33</v>
      </c>
      <c r="C94" s="21">
        <v>1</v>
      </c>
      <c r="D94" s="53"/>
      <c r="E94" s="52" t="str">
        <f t="shared" si="4"/>
        <v/>
      </c>
    </row>
    <row r="95" spans="1:5" ht="15.75" thickBot="1" x14ac:dyDescent="0.3">
      <c r="A95" s="19" t="s">
        <v>27</v>
      </c>
      <c r="B95" s="23" t="s">
        <v>34</v>
      </c>
      <c r="C95" s="21">
        <v>1</v>
      </c>
      <c r="D95" s="53"/>
      <c r="E95" s="52" t="str">
        <f t="shared" si="4"/>
        <v/>
      </c>
    </row>
    <row r="96" spans="1:5" ht="15.75" thickBot="1" x14ac:dyDescent="0.3">
      <c r="A96" s="19" t="s">
        <v>28</v>
      </c>
      <c r="B96" s="23" t="s">
        <v>37</v>
      </c>
      <c r="C96" s="21">
        <v>1</v>
      </c>
      <c r="D96" s="53"/>
      <c r="E96" s="52" t="str">
        <f t="shared" si="4"/>
        <v/>
      </c>
    </row>
    <row r="97" spans="1:5" ht="15.75" thickBot="1" x14ac:dyDescent="0.3">
      <c r="A97" s="19" t="s">
        <v>29</v>
      </c>
      <c r="B97" s="23" t="s">
        <v>118</v>
      </c>
      <c r="C97" s="21">
        <v>2</v>
      </c>
      <c r="D97" s="53"/>
      <c r="E97" s="52" t="str">
        <f t="shared" si="4"/>
        <v/>
      </c>
    </row>
    <row r="98" spans="1:5" ht="15.75" thickBot="1" x14ac:dyDescent="0.3">
      <c r="A98" s="19" t="s">
        <v>30</v>
      </c>
      <c r="B98" s="23" t="s">
        <v>44</v>
      </c>
      <c r="C98" s="21">
        <v>1</v>
      </c>
      <c r="D98" s="53"/>
      <c r="E98" s="52" t="str">
        <f t="shared" si="4"/>
        <v/>
      </c>
    </row>
    <row r="99" spans="1:5" ht="15.75" thickBot="1" x14ac:dyDescent="0.3">
      <c r="A99" s="19" t="s">
        <v>31</v>
      </c>
      <c r="B99" s="23" t="s">
        <v>45</v>
      </c>
      <c r="C99" s="21">
        <v>1</v>
      </c>
      <c r="D99" s="53"/>
      <c r="E99" s="52" t="str">
        <f t="shared" si="4"/>
        <v/>
      </c>
    </row>
    <row r="100" spans="1:5" ht="15.75" thickBot="1" x14ac:dyDescent="0.3">
      <c r="A100" s="19" t="s">
        <v>38</v>
      </c>
      <c r="B100" s="23" t="s">
        <v>36</v>
      </c>
      <c r="C100" s="21">
        <v>1</v>
      </c>
      <c r="D100" s="53"/>
      <c r="E100" s="52" t="str">
        <f t="shared" si="4"/>
        <v/>
      </c>
    </row>
    <row r="101" spans="1:5" ht="15.75" thickBot="1" x14ac:dyDescent="0.3">
      <c r="A101" s="19" t="s">
        <v>39</v>
      </c>
      <c r="B101" s="23" t="s">
        <v>35</v>
      </c>
      <c r="C101" s="21">
        <v>1</v>
      </c>
      <c r="D101" s="53"/>
      <c r="E101" s="52" t="str">
        <f t="shared" si="4"/>
        <v/>
      </c>
    </row>
    <row r="102" spans="1:5" ht="15.75" thickBot="1" x14ac:dyDescent="0.3">
      <c r="A102" s="19" t="s">
        <v>40</v>
      </c>
      <c r="B102" s="23" t="s">
        <v>25</v>
      </c>
      <c r="C102" s="21">
        <v>1</v>
      </c>
      <c r="D102" s="53"/>
      <c r="E102" s="52" t="str">
        <f t="shared" si="4"/>
        <v/>
      </c>
    </row>
    <row r="103" spans="1:5" ht="15.75" thickBot="1" x14ac:dyDescent="0.3">
      <c r="A103" s="19" t="s">
        <v>41</v>
      </c>
      <c r="B103" s="23" t="s">
        <v>85</v>
      </c>
      <c r="C103" s="21">
        <v>1</v>
      </c>
      <c r="D103" s="54"/>
      <c r="E103" s="52" t="str">
        <f t="shared" si="4"/>
        <v/>
      </c>
    </row>
    <row r="104" spans="1:5" ht="15.75" thickBot="1" x14ac:dyDescent="0.3">
      <c r="A104" s="19" t="s">
        <v>42</v>
      </c>
      <c r="B104" s="23" t="s">
        <v>86</v>
      </c>
      <c r="C104" s="21">
        <v>1</v>
      </c>
      <c r="D104" s="54"/>
      <c r="E104" s="52" t="str">
        <f t="shared" si="4"/>
        <v/>
      </c>
    </row>
    <row r="105" spans="1:5" ht="15.75" thickBot="1" x14ac:dyDescent="0.3">
      <c r="A105" s="19" t="s">
        <v>43</v>
      </c>
      <c r="B105" s="23" t="s">
        <v>156</v>
      </c>
      <c r="C105" s="21">
        <v>1</v>
      </c>
      <c r="D105" s="54"/>
      <c r="E105" s="52" t="str">
        <f t="shared" si="4"/>
        <v/>
      </c>
    </row>
    <row r="106" spans="1:5" ht="15.75" thickBot="1" x14ac:dyDescent="0.3">
      <c r="A106" s="102" t="s">
        <v>46</v>
      </c>
      <c r="B106" s="103"/>
      <c r="C106" s="103"/>
      <c r="D106" s="104"/>
      <c r="E106" s="51" t="str">
        <f>IF(D89&gt;0,SUM(E89:E105),"")</f>
        <v/>
      </c>
    </row>
    <row r="108" spans="1:5" ht="15.75" thickBot="1" x14ac:dyDescent="0.3"/>
    <row r="109" spans="1:5" ht="24.75" customHeight="1" thickBot="1" x14ac:dyDescent="0.3">
      <c r="A109" s="115" t="s">
        <v>79</v>
      </c>
      <c r="B109" s="116"/>
      <c r="C109" s="116"/>
      <c r="D109" s="116"/>
      <c r="E109" s="117"/>
    </row>
    <row r="110" spans="1:5" ht="15.75" thickBot="1" x14ac:dyDescent="0.3">
      <c r="A110" s="19" t="s">
        <v>6</v>
      </c>
      <c r="B110" s="20" t="s">
        <v>60</v>
      </c>
      <c r="C110" s="21">
        <v>1</v>
      </c>
      <c r="D110" s="52"/>
      <c r="E110" s="52" t="str">
        <f>IF(D110&gt;0,C110*D110,"")</f>
        <v/>
      </c>
    </row>
    <row r="111" spans="1:5" ht="15.75" thickBot="1" x14ac:dyDescent="0.3">
      <c r="A111" s="19" t="s">
        <v>12</v>
      </c>
      <c r="B111" s="20" t="s">
        <v>89</v>
      </c>
      <c r="C111" s="21">
        <v>1</v>
      </c>
      <c r="D111" s="52"/>
      <c r="E111" s="52" t="str">
        <f t="shared" ref="E111:E126" si="5">IF(D111&gt;0,C111*D111,"")</f>
        <v/>
      </c>
    </row>
    <row r="112" spans="1:5" ht="15.75" thickBot="1" x14ac:dyDescent="0.3">
      <c r="A112" s="19" t="s">
        <v>8</v>
      </c>
      <c r="B112" s="23" t="s">
        <v>90</v>
      </c>
      <c r="C112" s="21">
        <v>1</v>
      </c>
      <c r="D112" s="53"/>
      <c r="E112" s="52" t="str">
        <f t="shared" si="5"/>
        <v/>
      </c>
    </row>
    <row r="113" spans="1:5" ht="15.75" thickBot="1" x14ac:dyDescent="0.3">
      <c r="A113" s="19" t="s">
        <v>10</v>
      </c>
      <c r="B113" s="23" t="s">
        <v>24</v>
      </c>
      <c r="C113" s="21">
        <v>1</v>
      </c>
      <c r="D113" s="53"/>
      <c r="E113" s="52" t="str">
        <f t="shared" si="5"/>
        <v/>
      </c>
    </row>
    <row r="114" spans="1:5" ht="15.75" thickBot="1" x14ac:dyDescent="0.3">
      <c r="A114" s="19" t="s">
        <v>11</v>
      </c>
      <c r="B114" s="23" t="s">
        <v>32</v>
      </c>
      <c r="C114" s="21">
        <v>1</v>
      </c>
      <c r="D114" s="53"/>
      <c r="E114" s="52" t="str">
        <f t="shared" si="5"/>
        <v/>
      </c>
    </row>
    <row r="115" spans="1:5" ht="15.75" thickBot="1" x14ac:dyDescent="0.3">
      <c r="A115" s="19" t="s">
        <v>26</v>
      </c>
      <c r="B115" s="23" t="s">
        <v>33</v>
      </c>
      <c r="C115" s="21">
        <v>1</v>
      </c>
      <c r="D115" s="53"/>
      <c r="E115" s="52" t="str">
        <f t="shared" si="5"/>
        <v/>
      </c>
    </row>
    <row r="116" spans="1:5" ht="15.75" thickBot="1" x14ac:dyDescent="0.3">
      <c r="A116" s="19" t="s">
        <v>27</v>
      </c>
      <c r="B116" s="23" t="s">
        <v>34</v>
      </c>
      <c r="C116" s="21">
        <v>1</v>
      </c>
      <c r="D116" s="53"/>
      <c r="E116" s="52" t="str">
        <f t="shared" si="5"/>
        <v/>
      </c>
    </row>
    <row r="117" spans="1:5" ht="15.75" thickBot="1" x14ac:dyDescent="0.3">
      <c r="A117" s="19" t="s">
        <v>28</v>
      </c>
      <c r="B117" s="23" t="s">
        <v>37</v>
      </c>
      <c r="C117" s="21">
        <v>1</v>
      </c>
      <c r="D117" s="53"/>
      <c r="E117" s="52" t="str">
        <f t="shared" si="5"/>
        <v/>
      </c>
    </row>
    <row r="118" spans="1:5" ht="15.75" thickBot="1" x14ac:dyDescent="0.3">
      <c r="A118" s="19" t="s">
        <v>29</v>
      </c>
      <c r="B118" s="23" t="s">
        <v>118</v>
      </c>
      <c r="C118" s="21">
        <v>2</v>
      </c>
      <c r="D118" s="53"/>
      <c r="E118" s="52" t="str">
        <f t="shared" si="5"/>
        <v/>
      </c>
    </row>
    <row r="119" spans="1:5" ht="15.75" thickBot="1" x14ac:dyDescent="0.3">
      <c r="A119" s="19" t="s">
        <v>30</v>
      </c>
      <c r="B119" s="23" t="s">
        <v>44</v>
      </c>
      <c r="C119" s="21">
        <v>1</v>
      </c>
      <c r="D119" s="53"/>
      <c r="E119" s="52" t="str">
        <f t="shared" si="5"/>
        <v/>
      </c>
    </row>
    <row r="120" spans="1:5" ht="15.75" thickBot="1" x14ac:dyDescent="0.3">
      <c r="A120" s="19" t="s">
        <v>31</v>
      </c>
      <c r="B120" s="23" t="s">
        <v>45</v>
      </c>
      <c r="C120" s="21">
        <v>1</v>
      </c>
      <c r="D120" s="53"/>
      <c r="E120" s="52" t="str">
        <f t="shared" si="5"/>
        <v/>
      </c>
    </row>
    <row r="121" spans="1:5" ht="15.75" thickBot="1" x14ac:dyDescent="0.3">
      <c r="A121" s="19" t="s">
        <v>38</v>
      </c>
      <c r="B121" s="23" t="s">
        <v>36</v>
      </c>
      <c r="C121" s="21">
        <v>1</v>
      </c>
      <c r="D121" s="53"/>
      <c r="E121" s="52" t="str">
        <f t="shared" si="5"/>
        <v/>
      </c>
    </row>
    <row r="122" spans="1:5" ht="15.75" thickBot="1" x14ac:dyDescent="0.3">
      <c r="A122" s="19" t="s">
        <v>39</v>
      </c>
      <c r="B122" s="23" t="s">
        <v>35</v>
      </c>
      <c r="C122" s="21">
        <v>2</v>
      </c>
      <c r="D122" s="53"/>
      <c r="E122" s="52" t="str">
        <f t="shared" si="5"/>
        <v/>
      </c>
    </row>
    <row r="123" spans="1:5" ht="15.75" thickBot="1" x14ac:dyDescent="0.3">
      <c r="A123" s="19" t="s">
        <v>40</v>
      </c>
      <c r="B123" s="23" t="s">
        <v>25</v>
      </c>
      <c r="C123" s="21">
        <v>1</v>
      </c>
      <c r="D123" s="53"/>
      <c r="E123" s="52" t="str">
        <f t="shared" si="5"/>
        <v/>
      </c>
    </row>
    <row r="124" spans="1:5" ht="15.75" thickBot="1" x14ac:dyDescent="0.3">
      <c r="A124" s="19" t="s">
        <v>41</v>
      </c>
      <c r="B124" s="23" t="s">
        <v>85</v>
      </c>
      <c r="C124" s="21">
        <v>1</v>
      </c>
      <c r="D124" s="54"/>
      <c r="E124" s="52" t="str">
        <f t="shared" si="5"/>
        <v/>
      </c>
    </row>
    <row r="125" spans="1:5" ht="15.75" thickBot="1" x14ac:dyDescent="0.3">
      <c r="A125" s="19" t="s">
        <v>42</v>
      </c>
      <c r="B125" s="23" t="s">
        <v>86</v>
      </c>
      <c r="C125" s="21">
        <v>1</v>
      </c>
      <c r="D125" s="54"/>
      <c r="E125" s="52" t="str">
        <f t="shared" si="5"/>
        <v/>
      </c>
    </row>
    <row r="126" spans="1:5" ht="15.75" thickBot="1" x14ac:dyDescent="0.3">
      <c r="A126" s="19" t="s">
        <v>43</v>
      </c>
      <c r="B126" s="23" t="s">
        <v>156</v>
      </c>
      <c r="C126" s="21">
        <v>1</v>
      </c>
      <c r="D126" s="54"/>
      <c r="E126" s="52" t="str">
        <f t="shared" si="5"/>
        <v/>
      </c>
    </row>
    <row r="127" spans="1:5" ht="15.75" thickBot="1" x14ac:dyDescent="0.3">
      <c r="A127" s="102" t="s">
        <v>46</v>
      </c>
      <c r="B127" s="103"/>
      <c r="C127" s="103"/>
      <c r="D127" s="104"/>
      <c r="E127" s="51" t="str">
        <f>IF(D110&gt;0,SUM(E110:E126),"")</f>
        <v/>
      </c>
    </row>
    <row r="129" spans="1:5" ht="15.75" thickBot="1" x14ac:dyDescent="0.3"/>
    <row r="130" spans="1:5" ht="18" customHeight="1" thickBot="1" x14ac:dyDescent="0.3">
      <c r="A130" s="115" t="s">
        <v>50</v>
      </c>
      <c r="B130" s="116"/>
      <c r="C130" s="116"/>
      <c r="D130" s="116"/>
      <c r="E130" s="117"/>
    </row>
    <row r="131" spans="1:5" ht="15.75" thickBot="1" x14ac:dyDescent="0.3">
      <c r="A131" s="19" t="s">
        <v>6</v>
      </c>
      <c r="B131" s="20" t="s">
        <v>23</v>
      </c>
      <c r="C131" s="21">
        <v>2</v>
      </c>
      <c r="D131" s="52"/>
      <c r="E131" s="52" t="str">
        <f>IF(D131&gt;0,C131*D131,"")</f>
        <v/>
      </c>
    </row>
    <row r="132" spans="1:5" ht="15.75" thickBot="1" x14ac:dyDescent="0.3">
      <c r="A132" s="19" t="s">
        <v>12</v>
      </c>
      <c r="B132" s="20" t="s">
        <v>89</v>
      </c>
      <c r="C132" s="21">
        <v>1</v>
      </c>
      <c r="D132" s="52"/>
      <c r="E132" s="52" t="str">
        <f t="shared" ref="E132:E147" si="6">IF(D132&gt;0,C132*D132,"")</f>
        <v/>
      </c>
    </row>
    <row r="133" spans="1:5" ht="15.75" thickBot="1" x14ac:dyDescent="0.3">
      <c r="A133" s="19" t="s">
        <v>8</v>
      </c>
      <c r="B133" s="23" t="s">
        <v>90</v>
      </c>
      <c r="C133" s="21">
        <v>1</v>
      </c>
      <c r="D133" s="52"/>
      <c r="E133" s="52" t="str">
        <f t="shared" si="6"/>
        <v/>
      </c>
    </row>
    <row r="134" spans="1:5" ht="15.75" thickBot="1" x14ac:dyDescent="0.3">
      <c r="A134" s="19" t="s">
        <v>10</v>
      </c>
      <c r="B134" s="23" t="s">
        <v>24</v>
      </c>
      <c r="C134" s="21">
        <v>2</v>
      </c>
      <c r="D134" s="52"/>
      <c r="E134" s="52" t="str">
        <f t="shared" si="6"/>
        <v/>
      </c>
    </row>
    <row r="135" spans="1:5" ht="15.75" thickBot="1" x14ac:dyDescent="0.3">
      <c r="A135" s="19" t="s">
        <v>11</v>
      </c>
      <c r="B135" s="23" t="s">
        <v>32</v>
      </c>
      <c r="C135" s="21">
        <v>1</v>
      </c>
      <c r="D135" s="52"/>
      <c r="E135" s="52" t="str">
        <f t="shared" si="6"/>
        <v/>
      </c>
    </row>
    <row r="136" spans="1:5" ht="15.75" thickBot="1" x14ac:dyDescent="0.3">
      <c r="A136" s="19" t="s">
        <v>26</v>
      </c>
      <c r="B136" s="23" t="s">
        <v>33</v>
      </c>
      <c r="C136" s="21">
        <v>1</v>
      </c>
      <c r="D136" s="52"/>
      <c r="E136" s="52" t="str">
        <f t="shared" si="6"/>
        <v/>
      </c>
    </row>
    <row r="137" spans="1:5" ht="15.75" thickBot="1" x14ac:dyDescent="0.3">
      <c r="A137" s="19" t="s">
        <v>27</v>
      </c>
      <c r="B137" s="23" t="s">
        <v>34</v>
      </c>
      <c r="C137" s="21">
        <v>1</v>
      </c>
      <c r="D137" s="52"/>
      <c r="E137" s="52" t="str">
        <f t="shared" si="6"/>
        <v/>
      </c>
    </row>
    <row r="138" spans="1:5" ht="15.75" thickBot="1" x14ac:dyDescent="0.3">
      <c r="A138" s="19" t="s">
        <v>28</v>
      </c>
      <c r="B138" s="23" t="s">
        <v>37</v>
      </c>
      <c r="C138" s="21">
        <v>1</v>
      </c>
      <c r="D138" s="52"/>
      <c r="E138" s="52" t="str">
        <f t="shared" si="6"/>
        <v/>
      </c>
    </row>
    <row r="139" spans="1:5" ht="15.75" thickBot="1" x14ac:dyDescent="0.3">
      <c r="A139" s="19" t="s">
        <v>29</v>
      </c>
      <c r="B139" s="23" t="s">
        <v>118</v>
      </c>
      <c r="C139" s="21">
        <v>1</v>
      </c>
      <c r="D139" s="52"/>
      <c r="E139" s="52" t="str">
        <f t="shared" si="6"/>
        <v/>
      </c>
    </row>
    <row r="140" spans="1:5" ht="15.75" thickBot="1" x14ac:dyDescent="0.3">
      <c r="A140" s="19" t="s">
        <v>30</v>
      </c>
      <c r="B140" s="23" t="s">
        <v>44</v>
      </c>
      <c r="C140" s="21">
        <v>1</v>
      </c>
      <c r="D140" s="52"/>
      <c r="E140" s="52" t="str">
        <f t="shared" si="6"/>
        <v/>
      </c>
    </row>
    <row r="141" spans="1:5" ht="15.75" thickBot="1" x14ac:dyDescent="0.3">
      <c r="A141" s="19" t="s">
        <v>31</v>
      </c>
      <c r="B141" s="23" t="s">
        <v>45</v>
      </c>
      <c r="C141" s="21">
        <v>1</v>
      </c>
      <c r="D141" s="52"/>
      <c r="E141" s="52" t="str">
        <f t="shared" si="6"/>
        <v/>
      </c>
    </row>
    <row r="142" spans="1:5" ht="15.75" thickBot="1" x14ac:dyDescent="0.3">
      <c r="A142" s="19" t="s">
        <v>38</v>
      </c>
      <c r="B142" s="23" t="s">
        <v>36</v>
      </c>
      <c r="C142" s="21">
        <v>1</v>
      </c>
      <c r="D142" s="52"/>
      <c r="E142" s="52" t="str">
        <f t="shared" si="6"/>
        <v/>
      </c>
    </row>
    <row r="143" spans="1:5" ht="15.75" thickBot="1" x14ac:dyDescent="0.3">
      <c r="A143" s="19" t="s">
        <v>39</v>
      </c>
      <c r="B143" s="23" t="s">
        <v>35</v>
      </c>
      <c r="C143" s="21">
        <v>1</v>
      </c>
      <c r="D143" s="52"/>
      <c r="E143" s="52" t="str">
        <f t="shared" si="6"/>
        <v/>
      </c>
    </row>
    <row r="144" spans="1:5" ht="15.75" thickBot="1" x14ac:dyDescent="0.3">
      <c r="A144" s="19" t="s">
        <v>40</v>
      </c>
      <c r="B144" s="23" t="s">
        <v>25</v>
      </c>
      <c r="C144" s="21">
        <v>1</v>
      </c>
      <c r="D144" s="52"/>
      <c r="E144" s="52" t="str">
        <f t="shared" si="6"/>
        <v/>
      </c>
    </row>
    <row r="145" spans="1:5" ht="15.75" thickBot="1" x14ac:dyDescent="0.3">
      <c r="A145" s="19" t="s">
        <v>41</v>
      </c>
      <c r="B145" s="23" t="s">
        <v>85</v>
      </c>
      <c r="C145" s="21">
        <v>1</v>
      </c>
      <c r="D145" s="52"/>
      <c r="E145" s="52" t="str">
        <f t="shared" si="6"/>
        <v/>
      </c>
    </row>
    <row r="146" spans="1:5" ht="15.75" thickBot="1" x14ac:dyDescent="0.3">
      <c r="A146" s="19" t="s">
        <v>42</v>
      </c>
      <c r="B146" s="23" t="s">
        <v>86</v>
      </c>
      <c r="C146" s="21">
        <v>1</v>
      </c>
      <c r="D146" s="52"/>
      <c r="E146" s="52" t="str">
        <f t="shared" si="6"/>
        <v/>
      </c>
    </row>
    <row r="147" spans="1:5" ht="15.75" thickBot="1" x14ac:dyDescent="0.3">
      <c r="A147" s="19" t="s">
        <v>43</v>
      </c>
      <c r="B147" s="23" t="s">
        <v>156</v>
      </c>
      <c r="C147" s="21">
        <v>1</v>
      </c>
      <c r="D147" s="52"/>
      <c r="E147" s="52" t="str">
        <f t="shared" si="6"/>
        <v/>
      </c>
    </row>
    <row r="148" spans="1:5" ht="15.75" thickBot="1" x14ac:dyDescent="0.3">
      <c r="A148" s="102" t="s">
        <v>46</v>
      </c>
      <c r="B148" s="103"/>
      <c r="C148" s="103"/>
      <c r="D148" s="104"/>
      <c r="E148" s="51" t="str">
        <f>IF(D131&gt;0,SUM(E131:E146),"")</f>
        <v/>
      </c>
    </row>
    <row r="149" spans="1:5" ht="15.75" thickBot="1" x14ac:dyDescent="0.3">
      <c r="A149" s="113" t="s">
        <v>51</v>
      </c>
      <c r="B149" s="114"/>
      <c r="C149" s="114"/>
      <c r="D149" s="114"/>
      <c r="E149" s="55" t="str">
        <f>IF(D8&gt;0,SUM(E21,E42,E64,E85,E106,E127,E148),"")</f>
        <v/>
      </c>
    </row>
    <row r="151" spans="1:5" x14ac:dyDescent="0.25">
      <c r="A151" s="85" t="s">
        <v>124</v>
      </c>
      <c r="B151" s="85"/>
      <c r="C151" s="85"/>
      <c r="D151" s="85"/>
      <c r="E151" s="85"/>
    </row>
    <row r="152" spans="1:5" x14ac:dyDescent="0.25">
      <c r="A152" s="85"/>
      <c r="B152" s="85"/>
      <c r="C152" s="85"/>
      <c r="D152" s="85"/>
      <c r="E152" s="85"/>
    </row>
    <row r="153" spans="1:5" x14ac:dyDescent="0.25">
      <c r="A153" s="85"/>
      <c r="B153" s="85"/>
      <c r="C153" s="85"/>
      <c r="D153" s="85"/>
      <c r="E153" s="85"/>
    </row>
    <row r="155" spans="1:5" x14ac:dyDescent="0.25">
      <c r="A155" t="s">
        <v>144</v>
      </c>
    </row>
    <row r="156" spans="1:5" x14ac:dyDescent="0.25">
      <c r="D156" s="24" t="s">
        <v>52</v>
      </c>
    </row>
    <row r="157" spans="1:5" x14ac:dyDescent="0.25">
      <c r="D157" s="25" t="s">
        <v>53</v>
      </c>
      <c r="E157" s="10"/>
    </row>
    <row r="158" spans="1:5" x14ac:dyDescent="0.25">
      <c r="D158" s="10"/>
      <c r="E158" s="10"/>
    </row>
  </sheetData>
  <mergeCells count="23">
    <mergeCell ref="A42:D42"/>
    <mergeCell ref="A1:B2"/>
    <mergeCell ref="A3:E3"/>
    <mergeCell ref="A4:A5"/>
    <mergeCell ref="B4:B5"/>
    <mergeCell ref="C4:C5"/>
    <mergeCell ref="A21:D21"/>
    <mergeCell ref="A149:D149"/>
    <mergeCell ref="C1:E1"/>
    <mergeCell ref="A151:E153"/>
    <mergeCell ref="A88:E88"/>
    <mergeCell ref="A106:D106"/>
    <mergeCell ref="A109:E109"/>
    <mergeCell ref="A127:D127"/>
    <mergeCell ref="A130:E130"/>
    <mergeCell ref="A148:D148"/>
    <mergeCell ref="A46:E46"/>
    <mergeCell ref="A64:D64"/>
    <mergeCell ref="A67:E67"/>
    <mergeCell ref="A85:D85"/>
    <mergeCell ref="C2:E2"/>
    <mergeCell ref="A7:E7"/>
    <mergeCell ref="A24:E24"/>
  </mergeCells>
  <pageMargins left="0.7" right="0.7" top="0.75" bottom="0.75" header="0.3" footer="0.3"/>
  <pageSetup paperSize="9" scale="88" orientation="portrait" r:id="rId1"/>
  <rowBreaks count="4" manualBreakCount="4">
    <brk id="23" max="4" man="1"/>
    <brk id="66" max="4" man="1"/>
    <brk id="108" max="4" man="1"/>
    <brk id="158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view="pageBreakPreview" zoomScale="130" zoomScaleNormal="100" zoomScaleSheetLayoutView="130" workbookViewId="0">
      <selection activeCell="D17" sqref="D17"/>
    </sheetView>
  </sheetViews>
  <sheetFormatPr defaultRowHeight="15" x14ac:dyDescent="0.25"/>
  <cols>
    <col min="1" max="1" width="6" customWidth="1"/>
    <col min="2" max="2" width="18.28515625" customWidth="1"/>
    <col min="3" max="3" width="17.5703125" customWidth="1"/>
    <col min="4" max="4" width="15" customWidth="1"/>
    <col min="5" max="5" width="13.7109375" customWidth="1"/>
    <col min="6" max="6" width="19.140625" customWidth="1"/>
  </cols>
  <sheetData>
    <row r="1" spans="1:6" ht="37.5" customHeight="1" x14ac:dyDescent="0.25">
      <c r="A1" s="105" t="s">
        <v>15</v>
      </c>
      <c r="B1" s="105"/>
      <c r="C1" s="28"/>
      <c r="D1" s="106" t="s">
        <v>13</v>
      </c>
      <c r="E1" s="107"/>
      <c r="F1" s="108"/>
    </row>
    <row r="2" spans="1:6" ht="30" customHeight="1" x14ac:dyDescent="0.25">
      <c r="A2" s="105"/>
      <c r="B2" s="105"/>
      <c r="C2" s="29"/>
      <c r="D2" s="109" t="s">
        <v>125</v>
      </c>
      <c r="E2" s="110"/>
      <c r="F2" s="111"/>
    </row>
    <row r="3" spans="1:6" ht="51.75" customHeight="1" thickBot="1" x14ac:dyDescent="0.3">
      <c r="A3" s="112" t="s">
        <v>16</v>
      </c>
      <c r="B3" s="112"/>
      <c r="C3" s="112"/>
      <c r="D3" s="112"/>
      <c r="E3" s="112"/>
      <c r="F3" s="112"/>
    </row>
    <row r="4" spans="1:6" ht="53.25" thickBot="1" x14ac:dyDescent="0.3">
      <c r="A4" s="18" t="s">
        <v>65</v>
      </c>
      <c r="B4" s="2" t="s">
        <v>66</v>
      </c>
      <c r="C4" s="2" t="s">
        <v>67</v>
      </c>
      <c r="D4" s="2" t="s">
        <v>68</v>
      </c>
      <c r="E4" s="2" t="s">
        <v>69</v>
      </c>
      <c r="F4" s="2" t="s">
        <v>70</v>
      </c>
    </row>
    <row r="5" spans="1:6" ht="26.25" thickBot="1" x14ac:dyDescent="0.3">
      <c r="A5" s="30" t="s">
        <v>6</v>
      </c>
      <c r="B5" s="31" t="s">
        <v>12</v>
      </c>
      <c r="C5" s="31" t="s">
        <v>8</v>
      </c>
      <c r="D5" s="32" t="s">
        <v>71</v>
      </c>
      <c r="E5" s="33" t="s">
        <v>72</v>
      </c>
      <c r="F5" s="35" t="s">
        <v>74</v>
      </c>
    </row>
    <row r="6" spans="1:6" ht="15.75" thickBot="1" x14ac:dyDescent="0.3">
      <c r="A6" s="19" t="s">
        <v>6</v>
      </c>
      <c r="B6" s="70">
        <v>110</v>
      </c>
      <c r="C6" s="60"/>
      <c r="D6" s="68" t="str">
        <f>IF(C6&gt;0,B6*C6,"")</f>
        <v/>
      </c>
      <c r="E6" s="69" t="str">
        <f>IF(C6&gt;0,1.5*D6,"")</f>
        <v/>
      </c>
      <c r="F6" s="68" t="str">
        <f>IF(C6&gt;0,D6+E6,"")</f>
        <v/>
      </c>
    </row>
    <row r="7" spans="1:6" ht="15.75" thickBot="1" x14ac:dyDescent="0.3">
      <c r="A7" s="102" t="s">
        <v>73</v>
      </c>
      <c r="B7" s="103"/>
      <c r="C7" s="103"/>
      <c r="D7" s="103"/>
      <c r="E7" s="104"/>
      <c r="F7" s="50" t="str">
        <f>F6</f>
        <v/>
      </c>
    </row>
    <row r="9" spans="1:6" ht="46.5" customHeight="1" x14ac:dyDescent="0.25">
      <c r="A9" s="85" t="s">
        <v>75</v>
      </c>
      <c r="B9" s="85"/>
      <c r="C9" s="85"/>
      <c r="D9" s="85"/>
      <c r="E9" s="85"/>
      <c r="F9" s="85"/>
    </row>
    <row r="10" spans="1:6" ht="44.25" customHeight="1" x14ac:dyDescent="0.25">
      <c r="A10" s="85" t="s">
        <v>76</v>
      </c>
      <c r="B10" s="85"/>
      <c r="C10" s="85"/>
      <c r="D10" s="85"/>
      <c r="E10" s="85"/>
      <c r="F10" s="85"/>
    </row>
    <row r="11" spans="1:6" x14ac:dyDescent="0.25">
      <c r="A11" t="s">
        <v>163</v>
      </c>
    </row>
    <row r="12" spans="1:6" s="26" customFormat="1" ht="31.5" customHeight="1" x14ac:dyDescent="0.25">
      <c r="A12" s="85" t="s">
        <v>77</v>
      </c>
      <c r="B12" s="85"/>
      <c r="C12" s="85"/>
      <c r="D12" s="85"/>
      <c r="E12" s="85"/>
      <c r="F12" s="85"/>
    </row>
    <row r="13" spans="1:6" x14ac:dyDescent="0.25">
      <c r="E13" s="24"/>
    </row>
    <row r="14" spans="1:6" x14ac:dyDescent="0.25">
      <c r="A14" t="s">
        <v>144</v>
      </c>
      <c r="F14" s="10"/>
    </row>
    <row r="15" spans="1:6" x14ac:dyDescent="0.25">
      <c r="E15" s="24" t="s">
        <v>52</v>
      </c>
      <c r="F15" s="10"/>
    </row>
    <row r="16" spans="1:6" x14ac:dyDescent="0.25">
      <c r="E16" s="25" t="s">
        <v>53</v>
      </c>
    </row>
    <row r="17" spans="4:5" x14ac:dyDescent="0.25">
      <c r="D17" s="10"/>
      <c r="E17" s="10"/>
    </row>
  </sheetData>
  <mergeCells count="8">
    <mergeCell ref="A7:E7"/>
    <mergeCell ref="A9:F9"/>
    <mergeCell ref="A10:F10"/>
    <mergeCell ref="A12:F12"/>
    <mergeCell ref="A1:B2"/>
    <mergeCell ref="D1:F1"/>
    <mergeCell ref="D2:F2"/>
    <mergeCell ref="A3:F3"/>
  </mergeCells>
  <pageMargins left="0.7" right="0.7" top="0.75" bottom="0.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view="pageBreakPreview" topLeftCell="A28" zoomScale="130" zoomScaleNormal="100" zoomScaleSheetLayoutView="130" workbookViewId="0">
      <selection activeCell="H24" sqref="H24"/>
    </sheetView>
  </sheetViews>
  <sheetFormatPr defaultRowHeight="15" x14ac:dyDescent="0.25"/>
  <cols>
    <col min="1" max="1" width="9.85546875" bestFit="1" customWidth="1"/>
    <col min="2" max="2" width="20.85546875" customWidth="1"/>
    <col min="3" max="3" width="17.5703125" customWidth="1"/>
    <col min="4" max="4" width="12.7109375" customWidth="1"/>
    <col min="5" max="5" width="13.7109375" customWidth="1"/>
    <col min="6" max="6" width="19.140625" customWidth="1"/>
  </cols>
  <sheetData>
    <row r="1" spans="1:6" ht="37.5" customHeight="1" x14ac:dyDescent="0.25">
      <c r="A1" s="105" t="s">
        <v>15</v>
      </c>
      <c r="B1" s="105"/>
      <c r="C1" s="44"/>
      <c r="D1" s="106" t="s">
        <v>13</v>
      </c>
      <c r="E1" s="107"/>
      <c r="F1" s="108"/>
    </row>
    <row r="2" spans="1:6" ht="30" customHeight="1" x14ac:dyDescent="0.25">
      <c r="A2" s="105"/>
      <c r="B2" s="105"/>
      <c r="C2" s="45"/>
      <c r="D2" s="109" t="s">
        <v>119</v>
      </c>
      <c r="E2" s="110"/>
      <c r="F2" s="111"/>
    </row>
    <row r="3" spans="1:6" ht="51" customHeight="1" thickBot="1" x14ac:dyDescent="0.3">
      <c r="A3" s="112" t="s">
        <v>16</v>
      </c>
      <c r="B3" s="112"/>
      <c r="C3" s="112"/>
      <c r="D3" s="112"/>
      <c r="E3" s="112"/>
      <c r="F3" s="112"/>
    </row>
    <row r="4" spans="1:6" ht="15.75" customHeight="1" thickBot="1" x14ac:dyDescent="0.3">
      <c r="A4" s="121" t="s">
        <v>114</v>
      </c>
      <c r="B4" s="121"/>
      <c r="C4" s="121"/>
      <c r="D4" s="121"/>
      <c r="E4" s="121"/>
      <c r="F4" s="121"/>
    </row>
    <row r="5" spans="1:6" ht="28.5" customHeight="1" x14ac:dyDescent="0.25">
      <c r="A5" s="98" t="s">
        <v>0</v>
      </c>
      <c r="B5" s="98" t="s">
        <v>20</v>
      </c>
      <c r="C5" s="98" t="s">
        <v>92</v>
      </c>
      <c r="D5" s="98" t="s">
        <v>59</v>
      </c>
      <c r="E5" s="1" t="s">
        <v>3</v>
      </c>
      <c r="F5" s="1" t="s">
        <v>5</v>
      </c>
    </row>
    <row r="6" spans="1:6" ht="12" customHeight="1" thickBot="1" x14ac:dyDescent="0.3">
      <c r="A6" s="99"/>
      <c r="B6" s="99"/>
      <c r="C6" s="99"/>
      <c r="D6" s="99"/>
      <c r="E6" s="2" t="s">
        <v>4</v>
      </c>
      <c r="F6" s="2" t="s">
        <v>64</v>
      </c>
    </row>
    <row r="7" spans="1:6" ht="15.75" thickBot="1" x14ac:dyDescent="0.3">
      <c r="A7" s="3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</row>
    <row r="8" spans="1:6" ht="15.75" thickBot="1" x14ac:dyDescent="0.3">
      <c r="A8" s="19" t="s">
        <v>6</v>
      </c>
      <c r="B8" s="20" t="s">
        <v>60</v>
      </c>
      <c r="C8" s="20" t="s">
        <v>93</v>
      </c>
      <c r="D8" s="21">
        <v>1</v>
      </c>
      <c r="E8" s="52"/>
      <c r="F8" s="50" t="str">
        <f>IF(E8&gt;0,D8*E8,"")</f>
        <v/>
      </c>
    </row>
    <row r="9" spans="1:6" ht="15.75" thickBot="1" x14ac:dyDescent="0.3">
      <c r="A9" s="19" t="s">
        <v>12</v>
      </c>
      <c r="B9" s="20" t="s">
        <v>89</v>
      </c>
      <c r="C9" s="20" t="s">
        <v>100</v>
      </c>
      <c r="D9" s="21">
        <v>1</v>
      </c>
      <c r="E9" s="52"/>
      <c r="F9" s="50" t="str">
        <f t="shared" ref="F9:F26" si="0">IF(E9&gt;0,D9*E9,"")</f>
        <v/>
      </c>
    </row>
    <row r="10" spans="1:6" ht="15.75" thickBot="1" x14ac:dyDescent="0.3">
      <c r="A10" s="19" t="s">
        <v>8</v>
      </c>
      <c r="B10" s="23" t="s">
        <v>90</v>
      </c>
      <c r="C10" s="20" t="s">
        <v>101</v>
      </c>
      <c r="D10" s="21">
        <v>1</v>
      </c>
      <c r="E10" s="53"/>
      <c r="F10" s="50" t="str">
        <f t="shared" si="0"/>
        <v/>
      </c>
    </row>
    <row r="11" spans="1:6" ht="15.75" thickBot="1" x14ac:dyDescent="0.3">
      <c r="A11" s="19" t="s">
        <v>10</v>
      </c>
      <c r="B11" s="23" t="s">
        <v>24</v>
      </c>
      <c r="C11" s="20" t="s">
        <v>102</v>
      </c>
      <c r="D11" s="21">
        <v>1</v>
      </c>
      <c r="E11" s="53"/>
      <c r="F11" s="50" t="str">
        <f t="shared" si="0"/>
        <v/>
      </c>
    </row>
    <row r="12" spans="1:6" ht="15.75" thickBot="1" x14ac:dyDescent="0.3">
      <c r="A12" s="19" t="s">
        <v>11</v>
      </c>
      <c r="B12" s="23" t="s">
        <v>32</v>
      </c>
      <c r="C12" s="20" t="s">
        <v>103</v>
      </c>
      <c r="D12" s="21">
        <v>1</v>
      </c>
      <c r="E12" s="53"/>
      <c r="F12" s="50" t="str">
        <f t="shared" si="0"/>
        <v/>
      </c>
    </row>
    <row r="13" spans="1:6" ht="15.75" thickBot="1" x14ac:dyDescent="0.3">
      <c r="A13" s="19" t="s">
        <v>26</v>
      </c>
      <c r="B13" s="23" t="s">
        <v>33</v>
      </c>
      <c r="C13" s="20" t="s">
        <v>104</v>
      </c>
      <c r="D13" s="21">
        <v>1</v>
      </c>
      <c r="E13" s="53"/>
      <c r="F13" s="50" t="str">
        <f t="shared" si="0"/>
        <v/>
      </c>
    </row>
    <row r="14" spans="1:6" ht="15.75" thickBot="1" x14ac:dyDescent="0.3">
      <c r="A14" s="19" t="s">
        <v>27</v>
      </c>
      <c r="B14" s="23" t="s">
        <v>34</v>
      </c>
      <c r="C14" s="20" t="s">
        <v>105</v>
      </c>
      <c r="D14" s="21">
        <v>1</v>
      </c>
      <c r="E14" s="53"/>
      <c r="F14" s="50" t="str">
        <f t="shared" si="0"/>
        <v/>
      </c>
    </row>
    <row r="15" spans="1:6" ht="15.75" thickBot="1" x14ac:dyDescent="0.3">
      <c r="A15" s="19" t="s">
        <v>28</v>
      </c>
      <c r="B15" s="23" t="s">
        <v>146</v>
      </c>
      <c r="C15" s="20" t="s">
        <v>158</v>
      </c>
      <c r="D15" s="21">
        <v>1</v>
      </c>
      <c r="E15" s="53"/>
      <c r="F15" s="50" t="str">
        <f t="shared" si="0"/>
        <v/>
      </c>
    </row>
    <row r="16" spans="1:6" ht="15.75" thickBot="1" x14ac:dyDescent="0.3">
      <c r="A16" s="19" t="s">
        <v>29</v>
      </c>
      <c r="B16" s="23" t="s">
        <v>145</v>
      </c>
      <c r="C16" s="20" t="s">
        <v>110</v>
      </c>
      <c r="D16" s="21">
        <v>1</v>
      </c>
      <c r="E16" s="53"/>
      <c r="F16" s="50" t="str">
        <f t="shared" si="0"/>
        <v/>
      </c>
    </row>
    <row r="17" spans="1:6" ht="15.75" thickBot="1" x14ac:dyDescent="0.3">
      <c r="A17" s="19" t="s">
        <v>30</v>
      </c>
      <c r="B17" s="23" t="s">
        <v>37</v>
      </c>
      <c r="C17" s="20" t="s">
        <v>107</v>
      </c>
      <c r="D17" s="21">
        <v>1</v>
      </c>
      <c r="E17" s="53"/>
      <c r="F17" s="50" t="str">
        <f t="shared" si="0"/>
        <v/>
      </c>
    </row>
    <row r="18" spans="1:6" ht="15.75" thickBot="1" x14ac:dyDescent="0.3">
      <c r="A18" s="19" t="s">
        <v>31</v>
      </c>
      <c r="B18" s="23" t="s">
        <v>44</v>
      </c>
      <c r="C18" s="20" t="s">
        <v>93</v>
      </c>
      <c r="D18" s="21">
        <v>1</v>
      </c>
      <c r="E18" s="53"/>
      <c r="F18" s="50" t="str">
        <f t="shared" si="0"/>
        <v/>
      </c>
    </row>
    <row r="19" spans="1:6" ht="15.75" thickBot="1" x14ac:dyDescent="0.3">
      <c r="A19" s="19" t="s">
        <v>38</v>
      </c>
      <c r="B19" s="23" t="s">
        <v>45</v>
      </c>
      <c r="C19" s="20" t="s">
        <v>108</v>
      </c>
      <c r="D19" s="21">
        <v>1</v>
      </c>
      <c r="E19" s="53"/>
      <c r="F19" s="50" t="str">
        <f t="shared" si="0"/>
        <v/>
      </c>
    </row>
    <row r="20" spans="1:6" ht="15.75" thickBot="1" x14ac:dyDescent="0.3">
      <c r="A20" s="19" t="s">
        <v>39</v>
      </c>
      <c r="B20" s="23" t="s">
        <v>36</v>
      </c>
      <c r="C20" s="20" t="s">
        <v>108</v>
      </c>
      <c r="D20" s="21">
        <v>1</v>
      </c>
      <c r="E20" s="53"/>
      <c r="F20" s="50" t="str">
        <f t="shared" si="0"/>
        <v/>
      </c>
    </row>
    <row r="21" spans="1:6" ht="15.75" thickBot="1" x14ac:dyDescent="0.3">
      <c r="A21" s="19" t="s">
        <v>40</v>
      </c>
      <c r="B21" s="23" t="s">
        <v>35</v>
      </c>
      <c r="C21" s="20" t="s">
        <v>106</v>
      </c>
      <c r="D21" s="21">
        <v>1</v>
      </c>
      <c r="E21" s="53"/>
      <c r="F21" s="50" t="str">
        <f t="shared" si="0"/>
        <v/>
      </c>
    </row>
    <row r="22" spans="1:6" ht="15.75" thickBot="1" x14ac:dyDescent="0.3">
      <c r="A22" s="19" t="s">
        <v>41</v>
      </c>
      <c r="B22" s="23" t="s">
        <v>25</v>
      </c>
      <c r="C22" s="20" t="s">
        <v>109</v>
      </c>
      <c r="D22" s="21">
        <v>1</v>
      </c>
      <c r="E22" s="53"/>
      <c r="F22" s="50" t="str">
        <f t="shared" si="0"/>
        <v/>
      </c>
    </row>
    <row r="23" spans="1:6" ht="15.75" thickBot="1" x14ac:dyDescent="0.3">
      <c r="A23" s="19" t="s">
        <v>42</v>
      </c>
      <c r="B23" s="23" t="s">
        <v>118</v>
      </c>
      <c r="C23" s="20" t="s">
        <v>93</v>
      </c>
      <c r="D23" s="21">
        <v>1</v>
      </c>
      <c r="E23" s="54"/>
      <c r="F23" s="50" t="str">
        <f t="shared" si="0"/>
        <v/>
      </c>
    </row>
    <row r="24" spans="1:6" ht="15.75" thickBot="1" x14ac:dyDescent="0.3">
      <c r="A24" s="19" t="s">
        <v>43</v>
      </c>
      <c r="B24" s="23" t="s">
        <v>86</v>
      </c>
      <c r="C24" s="20" t="s">
        <v>138</v>
      </c>
      <c r="D24" s="21">
        <v>1</v>
      </c>
      <c r="E24" s="54"/>
      <c r="F24" s="50" t="str">
        <f t="shared" si="0"/>
        <v/>
      </c>
    </row>
    <row r="25" spans="1:6" ht="15.75" thickBot="1" x14ac:dyDescent="0.3">
      <c r="A25" s="19" t="s">
        <v>83</v>
      </c>
      <c r="B25" s="23" t="s">
        <v>85</v>
      </c>
      <c r="C25" s="20" t="s">
        <v>110</v>
      </c>
      <c r="D25" s="21">
        <v>1</v>
      </c>
      <c r="E25" s="54"/>
      <c r="F25" s="50" t="str">
        <f t="shared" si="0"/>
        <v/>
      </c>
    </row>
    <row r="26" spans="1:6" ht="15.75" thickBot="1" x14ac:dyDescent="0.3">
      <c r="A26" s="77" t="s">
        <v>84</v>
      </c>
      <c r="B26" s="23" t="s">
        <v>156</v>
      </c>
      <c r="C26" s="23" t="s">
        <v>107</v>
      </c>
      <c r="D26" s="21">
        <v>1</v>
      </c>
      <c r="E26" s="53"/>
      <c r="F26" s="50" t="str">
        <f t="shared" si="0"/>
        <v/>
      </c>
    </row>
    <row r="27" spans="1:6" ht="15.75" thickBot="1" x14ac:dyDescent="0.3">
      <c r="A27" s="102" t="s">
        <v>164</v>
      </c>
      <c r="B27" s="103"/>
      <c r="C27" s="103"/>
      <c r="D27" s="103"/>
      <c r="E27" s="104"/>
      <c r="F27" s="51" t="str">
        <f>IF(E8&gt;0,SUM(F8:F26),"")</f>
        <v/>
      </c>
    </row>
    <row r="28" spans="1:6" ht="15.75" thickBot="1" x14ac:dyDescent="0.3">
      <c r="A28" s="49"/>
      <c r="B28" s="59"/>
      <c r="C28" s="59"/>
      <c r="D28" s="59"/>
      <c r="E28" s="59"/>
      <c r="F28" s="64"/>
    </row>
    <row r="29" spans="1:6" ht="15.75" customHeight="1" thickBot="1" x14ac:dyDescent="0.3">
      <c r="A29" s="121" t="s">
        <v>115</v>
      </c>
      <c r="B29" s="121"/>
      <c r="C29" s="121"/>
      <c r="D29" s="121"/>
      <c r="E29" s="121"/>
      <c r="F29" s="121"/>
    </row>
    <row r="30" spans="1:6" ht="31.5" x14ac:dyDescent="0.25">
      <c r="A30" s="98" t="s">
        <v>0</v>
      </c>
      <c r="B30" s="129" t="s">
        <v>111</v>
      </c>
      <c r="C30" s="130"/>
      <c r="D30" s="98" t="s">
        <v>112</v>
      </c>
      <c r="E30" s="47" t="s">
        <v>3</v>
      </c>
      <c r="F30" s="47" t="s">
        <v>5</v>
      </c>
    </row>
    <row r="31" spans="1:6" ht="9.75" customHeight="1" thickBot="1" x14ac:dyDescent="0.3">
      <c r="A31" s="99"/>
      <c r="B31" s="131"/>
      <c r="C31" s="132"/>
      <c r="D31" s="99"/>
      <c r="E31" s="48" t="s">
        <v>4</v>
      </c>
      <c r="F31" s="48" t="s">
        <v>21</v>
      </c>
    </row>
    <row r="32" spans="1:6" ht="15.75" thickBot="1" x14ac:dyDescent="0.3">
      <c r="A32" s="56">
        <v>1</v>
      </c>
      <c r="B32" s="125">
        <v>2</v>
      </c>
      <c r="C32" s="126"/>
      <c r="D32" s="57">
        <v>3</v>
      </c>
      <c r="E32" s="4">
        <v>4</v>
      </c>
      <c r="F32" s="56">
        <v>5</v>
      </c>
    </row>
    <row r="33" spans="1:6" ht="15.75" thickBot="1" x14ac:dyDescent="0.3">
      <c r="A33" s="61" t="s">
        <v>6</v>
      </c>
      <c r="B33" s="123" t="s">
        <v>129</v>
      </c>
      <c r="C33" s="123"/>
      <c r="D33" s="42">
        <v>10</v>
      </c>
      <c r="E33" s="66"/>
      <c r="F33" s="51" t="str">
        <f>IF(E33&gt;0,D33*E33,"")</f>
        <v/>
      </c>
    </row>
    <row r="34" spans="1:6" ht="18" thickBot="1" x14ac:dyDescent="0.3">
      <c r="A34" s="62" t="s">
        <v>12</v>
      </c>
      <c r="B34" s="124" t="s">
        <v>130</v>
      </c>
      <c r="C34" s="124"/>
      <c r="D34" s="63">
        <v>20</v>
      </c>
      <c r="E34" s="67"/>
      <c r="F34" s="51" t="str">
        <f>IF(E34&gt;0,D34*E34,"")</f>
        <v/>
      </c>
    </row>
    <row r="35" spans="1:6" ht="15.75" thickBot="1" x14ac:dyDescent="0.3">
      <c r="A35" s="102" t="s">
        <v>113</v>
      </c>
      <c r="B35" s="103"/>
      <c r="C35" s="103"/>
      <c r="D35" s="103"/>
      <c r="E35" s="104"/>
      <c r="F35" s="51" t="str">
        <f>IF(E33&gt;0,SUM(F33:F34),"")</f>
        <v/>
      </c>
    </row>
    <row r="36" spans="1:6" ht="42" customHeight="1" thickBot="1" x14ac:dyDescent="0.3">
      <c r="A36" s="58"/>
      <c r="B36" s="65"/>
      <c r="C36" s="65"/>
      <c r="D36" s="127" t="s">
        <v>116</v>
      </c>
      <c r="E36" s="128"/>
      <c r="F36" s="51" t="str">
        <f>IF(E8&gt;0,SUM(F27,F35),"")</f>
        <v/>
      </c>
    </row>
    <row r="37" spans="1:6" x14ac:dyDescent="0.25">
      <c r="A37" s="9"/>
      <c r="B37" s="9"/>
      <c r="C37" s="9"/>
      <c r="D37" s="9"/>
      <c r="E37" s="9"/>
      <c r="F37" s="9"/>
    </row>
    <row r="38" spans="1:6" ht="17.25" x14ac:dyDescent="0.25">
      <c r="A38" s="27" t="s">
        <v>91</v>
      </c>
    </row>
    <row r="39" spans="1:6" ht="15" customHeight="1" x14ac:dyDescent="0.25">
      <c r="A39" s="101" t="s">
        <v>94</v>
      </c>
      <c r="B39" s="101"/>
      <c r="C39" s="101"/>
      <c r="D39" s="101"/>
      <c r="E39" s="101"/>
      <c r="F39" s="101"/>
    </row>
    <row r="40" spans="1:6" ht="15" customHeight="1" x14ac:dyDescent="0.25">
      <c r="A40" s="101" t="s">
        <v>95</v>
      </c>
      <c r="B40" s="101"/>
      <c r="C40" s="101"/>
      <c r="D40" s="101"/>
      <c r="E40" s="101"/>
      <c r="F40" s="9"/>
    </row>
    <row r="41" spans="1:6" ht="15" customHeight="1" x14ac:dyDescent="0.25">
      <c r="A41" s="101" t="s">
        <v>96</v>
      </c>
      <c r="B41" s="101"/>
      <c r="C41" s="101"/>
      <c r="D41" s="101"/>
      <c r="E41" s="101"/>
      <c r="F41" s="9"/>
    </row>
    <row r="42" spans="1:6" x14ac:dyDescent="0.25">
      <c r="A42" s="101" t="s">
        <v>97</v>
      </c>
      <c r="B42" s="101"/>
      <c r="C42" s="101"/>
      <c r="D42" s="101"/>
      <c r="E42" s="101"/>
      <c r="F42" s="9"/>
    </row>
    <row r="43" spans="1:6" x14ac:dyDescent="0.25">
      <c r="A43" s="101" t="s">
        <v>98</v>
      </c>
      <c r="B43" s="101"/>
      <c r="C43" s="101"/>
      <c r="D43" s="101"/>
      <c r="E43" s="9"/>
      <c r="F43" s="9"/>
    </row>
    <row r="44" spans="1:6" x14ac:dyDescent="0.25">
      <c r="A44" s="101" t="s">
        <v>99</v>
      </c>
      <c r="B44" s="101"/>
      <c r="C44" s="101"/>
      <c r="D44" s="101"/>
      <c r="E44" s="101"/>
      <c r="F44" s="9"/>
    </row>
    <row r="45" spans="1:6" ht="17.25" x14ac:dyDescent="0.25">
      <c r="A45" s="122" t="s">
        <v>135</v>
      </c>
      <c r="B45" s="122"/>
      <c r="C45" s="122"/>
      <c r="D45" s="122"/>
    </row>
    <row r="46" spans="1:6" x14ac:dyDescent="0.25">
      <c r="A46" s="72" t="s">
        <v>131</v>
      </c>
    </row>
    <row r="47" spans="1:6" x14ac:dyDescent="0.25">
      <c r="A47" s="72" t="s">
        <v>136</v>
      </c>
    </row>
    <row r="48" spans="1:6" x14ac:dyDescent="0.25">
      <c r="A48" s="72" t="s">
        <v>132</v>
      </c>
    </row>
    <row r="49" spans="1:6" x14ac:dyDescent="0.25">
      <c r="A49" s="72" t="s">
        <v>133</v>
      </c>
    </row>
    <row r="50" spans="1:6" x14ac:dyDescent="0.25">
      <c r="A50" s="72" t="s">
        <v>134</v>
      </c>
    </row>
    <row r="51" spans="1:6" x14ac:dyDescent="0.25">
      <c r="A51" s="72" t="s">
        <v>137</v>
      </c>
    </row>
    <row r="52" spans="1:6" x14ac:dyDescent="0.25">
      <c r="A52" s="72"/>
    </row>
    <row r="53" spans="1:6" x14ac:dyDescent="0.25">
      <c r="A53" s="72"/>
    </row>
    <row r="54" spans="1:6" x14ac:dyDescent="0.25">
      <c r="A54" t="s">
        <v>144</v>
      </c>
    </row>
    <row r="55" spans="1:6" x14ac:dyDescent="0.25">
      <c r="E55" s="24" t="s">
        <v>52</v>
      </c>
    </row>
    <row r="56" spans="1:6" x14ac:dyDescent="0.25">
      <c r="E56" s="25" t="s">
        <v>53</v>
      </c>
      <c r="F56" s="10"/>
    </row>
    <row r="57" spans="1:6" x14ac:dyDescent="0.25">
      <c r="E57" s="10"/>
      <c r="F57" s="10"/>
    </row>
  </sheetData>
  <mergeCells count="26">
    <mergeCell ref="A27:E27"/>
    <mergeCell ref="A39:F39"/>
    <mergeCell ref="A40:E40"/>
    <mergeCell ref="A41:E41"/>
    <mergeCell ref="A44:E44"/>
    <mergeCell ref="A29:F29"/>
    <mergeCell ref="D30:D31"/>
    <mergeCell ref="B30:C31"/>
    <mergeCell ref="A30:A31"/>
    <mergeCell ref="A45:D45"/>
    <mergeCell ref="B33:C33"/>
    <mergeCell ref="B34:C34"/>
    <mergeCell ref="B32:C32"/>
    <mergeCell ref="A35:E35"/>
    <mergeCell ref="A42:E42"/>
    <mergeCell ref="A43:D43"/>
    <mergeCell ref="D36:E36"/>
    <mergeCell ref="A1:B2"/>
    <mergeCell ref="D1:F1"/>
    <mergeCell ref="D2:F2"/>
    <mergeCell ref="A3:F3"/>
    <mergeCell ref="A5:A6"/>
    <mergeCell ref="B5:B6"/>
    <mergeCell ref="C5:C6"/>
    <mergeCell ref="D5:D6"/>
    <mergeCell ref="A4:F4"/>
  </mergeCells>
  <pageMargins left="0.7" right="0.7" top="0.75" bottom="0.75" header="0.3" footer="0.3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43"/>
  <sheetViews>
    <sheetView topLeftCell="A4" workbookViewId="0">
      <selection activeCell="D40" sqref="D40"/>
    </sheetView>
  </sheetViews>
  <sheetFormatPr defaultRowHeight="15" x14ac:dyDescent="0.25"/>
  <cols>
    <col min="3" max="3" width="16.85546875" customWidth="1"/>
    <col min="4" max="4" width="14.7109375" customWidth="1"/>
    <col min="6" max="6" width="10.85546875" bestFit="1" customWidth="1"/>
    <col min="7" max="7" width="0" hidden="1" customWidth="1"/>
    <col min="11" max="11" width="9" bestFit="1" customWidth="1"/>
    <col min="13" max="13" width="13.7109375" customWidth="1"/>
    <col min="14" max="14" width="16" bestFit="1" customWidth="1"/>
    <col min="15" max="15" width="11.140625" bestFit="1" customWidth="1"/>
    <col min="16" max="16" width="19.140625" customWidth="1"/>
    <col min="17" max="17" width="23.140625" customWidth="1"/>
  </cols>
  <sheetData>
    <row r="3" spans="2:17" ht="15.75" thickBot="1" x14ac:dyDescent="0.3">
      <c r="H3" t="s">
        <v>160</v>
      </c>
      <c r="I3" t="s">
        <v>161</v>
      </c>
    </row>
    <row r="4" spans="2:17" ht="15.75" thickBot="1" x14ac:dyDescent="0.3">
      <c r="B4" s="133" t="s">
        <v>117</v>
      </c>
      <c r="C4" s="133"/>
      <c r="D4" s="38">
        <f>SUM('Podstawowe Usługi Serwisowe A'!E16:E18,'Przeglądy okresowe B'!F23,'Typowe naprawy i usługi C'!E149,'Pozostałe naprawy D'!F7,'Materialy Eksploatacyjne E'!F36)</f>
        <v>0</v>
      </c>
      <c r="G4">
        <v>1.23</v>
      </c>
      <c r="H4">
        <v>37593.629999999997</v>
      </c>
      <c r="I4">
        <v>30000</v>
      </c>
    </row>
    <row r="5" spans="2:17" x14ac:dyDescent="0.25">
      <c r="N5" s="75">
        <v>43951</v>
      </c>
      <c r="P5" s="76">
        <v>45107</v>
      </c>
      <c r="Q5" s="75" t="s">
        <v>154</v>
      </c>
    </row>
    <row r="6" spans="2:17" hidden="1" x14ac:dyDescent="0.25">
      <c r="B6" t="s">
        <v>81</v>
      </c>
    </row>
    <row r="7" spans="2:17" hidden="1" x14ac:dyDescent="0.25">
      <c r="B7">
        <v>17456.080000000002</v>
      </c>
      <c r="D7" s="37">
        <f>D4+B7</f>
        <v>17456.080000000002</v>
      </c>
    </row>
    <row r="8" spans="2:17" x14ac:dyDescent="0.25">
      <c r="C8" t="s">
        <v>80</v>
      </c>
      <c r="D8" s="37">
        <f>D4*G4</f>
        <v>0</v>
      </c>
      <c r="Q8" t="s">
        <v>155</v>
      </c>
    </row>
    <row r="12" spans="2:17" x14ac:dyDescent="0.25">
      <c r="B12" t="s">
        <v>126</v>
      </c>
      <c r="D12" s="71" t="str">
        <f>'Pozostałe naprawy D'!F7</f>
        <v/>
      </c>
    </row>
    <row r="13" spans="2:17" x14ac:dyDescent="0.25">
      <c r="O13" t="s">
        <v>153</v>
      </c>
    </row>
    <row r="14" spans="2:17" x14ac:dyDescent="0.25">
      <c r="B14" t="s">
        <v>127</v>
      </c>
      <c r="D14" s="37" t="e">
        <f>SUM('Podstawowe Usługi Serwisowe A'!E16:E18,'Przeglądy okresowe B'!F23,'Pozostałe naprawy D'!E156+'Typowe naprawy i usługi C'!E149)</f>
        <v>#VALUE!</v>
      </c>
      <c r="N14" s="74"/>
    </row>
    <row r="15" spans="2:17" x14ac:dyDescent="0.25">
      <c r="M15" t="s">
        <v>151</v>
      </c>
      <c r="N15" s="74">
        <v>250000</v>
      </c>
    </row>
    <row r="16" spans="2:17" x14ac:dyDescent="0.25">
      <c r="B16" t="s">
        <v>128</v>
      </c>
      <c r="D16" t="str">
        <f>'Materialy Eksploatacyjne E'!F36</f>
        <v/>
      </c>
      <c r="M16" t="s">
        <v>148</v>
      </c>
      <c r="N16" s="74">
        <v>65000</v>
      </c>
    </row>
    <row r="17" spans="4:16" x14ac:dyDescent="0.25">
      <c r="M17" t="s">
        <v>149</v>
      </c>
      <c r="N17" s="74">
        <v>150000</v>
      </c>
    </row>
    <row r="18" spans="4:16" x14ac:dyDescent="0.25">
      <c r="M18" t="s">
        <v>150</v>
      </c>
      <c r="N18" s="74">
        <v>125000</v>
      </c>
    </row>
    <row r="20" spans="4:16" x14ac:dyDescent="0.25">
      <c r="D20" s="71" t="e">
        <f>D12+D14+D16</f>
        <v>#VALUE!</v>
      </c>
      <c r="F20" s="71" t="e">
        <f>D20*1.23</f>
        <v>#VALUE!</v>
      </c>
      <c r="N20" s="74">
        <f>SUM(N15:N18)</f>
        <v>590000</v>
      </c>
      <c r="P20" t="s">
        <v>152</v>
      </c>
    </row>
    <row r="21" spans="4:16" x14ac:dyDescent="0.25">
      <c r="N21" s="74"/>
      <c r="P21" s="74">
        <f>N22-N20</f>
        <v>0</v>
      </c>
    </row>
    <row r="22" spans="4:16" x14ac:dyDescent="0.25">
      <c r="N22" s="74">
        <v>590000</v>
      </c>
    </row>
    <row r="23" spans="4:16" x14ac:dyDescent="0.25">
      <c r="N23" s="74"/>
    </row>
    <row r="33" spans="3:8" x14ac:dyDescent="0.25">
      <c r="E33" t="s">
        <v>153</v>
      </c>
      <c r="H33" t="s">
        <v>159</v>
      </c>
    </row>
    <row r="34" spans="3:8" x14ac:dyDescent="0.25">
      <c r="D34" s="74"/>
    </row>
    <row r="35" spans="3:8" x14ac:dyDescent="0.25">
      <c r="C35" t="s">
        <v>151</v>
      </c>
      <c r="D35" s="74">
        <v>67600</v>
      </c>
      <c r="H35">
        <v>31900</v>
      </c>
    </row>
    <row r="36" spans="3:8" x14ac:dyDescent="0.25">
      <c r="C36" t="s">
        <v>148</v>
      </c>
      <c r="D36" s="74">
        <v>27200</v>
      </c>
      <c r="H36">
        <v>21500</v>
      </c>
    </row>
    <row r="37" spans="3:8" x14ac:dyDescent="0.25">
      <c r="C37" t="s">
        <v>149</v>
      </c>
      <c r="D37" s="74">
        <v>29800</v>
      </c>
      <c r="H37">
        <v>41590</v>
      </c>
    </row>
    <row r="38" spans="3:8" x14ac:dyDescent="0.25">
      <c r="C38" t="s">
        <v>150</v>
      </c>
      <c r="D38" s="74">
        <v>28100</v>
      </c>
      <c r="H38">
        <v>44750</v>
      </c>
    </row>
    <row r="40" spans="3:8" x14ac:dyDescent="0.25">
      <c r="D40" s="74">
        <f>SUM(D35:D38)</f>
        <v>152700</v>
      </c>
      <c r="H40">
        <f>SUM(H35:H39)</f>
        <v>139740</v>
      </c>
    </row>
    <row r="41" spans="3:8" x14ac:dyDescent="0.25">
      <c r="D41" s="74"/>
      <c r="F41" s="74"/>
    </row>
    <row r="42" spans="3:8" x14ac:dyDescent="0.25">
      <c r="D42" s="74"/>
    </row>
    <row r="43" spans="3:8" x14ac:dyDescent="0.25">
      <c r="D43" s="74">
        <f>D40/1.23</f>
        <v>124146.34146341463</v>
      </c>
    </row>
  </sheetData>
  <mergeCells count="1">
    <mergeCell ref="B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5</vt:i4>
      </vt:variant>
    </vt:vector>
  </HeadingPairs>
  <TitlesOfParts>
    <vt:vector size="11" baseType="lpstr">
      <vt:lpstr>Podstawowe Usługi Serwisowe A</vt:lpstr>
      <vt:lpstr>Przeglądy okresowe B</vt:lpstr>
      <vt:lpstr>Typowe naprawy i usługi C</vt:lpstr>
      <vt:lpstr>Pozostałe naprawy D</vt:lpstr>
      <vt:lpstr>Materialy Eksploatacyjne E</vt:lpstr>
      <vt:lpstr>SUMA</vt:lpstr>
      <vt:lpstr>'Materialy Eksploatacyjne E'!Obszar_wydruku</vt:lpstr>
      <vt:lpstr>'Podstawowe Usługi Serwisowe A'!Obszar_wydruku</vt:lpstr>
      <vt:lpstr>'Pozostałe naprawy D'!Obszar_wydruku</vt:lpstr>
      <vt:lpstr>'Przeglądy okresowe B'!Obszar_wydruku</vt:lpstr>
      <vt:lpstr>'Typowe naprawy i usługi C'!Obszar_wydruku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Dalecki Tomasz</dc:creator>
  <cp:lastModifiedBy>Małecka Anna</cp:lastModifiedBy>
  <cp:lastPrinted>2020-08-24T08:46:43Z</cp:lastPrinted>
  <dcterms:created xsi:type="dcterms:W3CDTF">2016-07-25T08:37:05Z</dcterms:created>
  <dcterms:modified xsi:type="dcterms:W3CDTF">2020-08-24T08:47:35Z</dcterms:modified>
</cp:coreProperties>
</file>